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gan.murphy\Documents\"/>
    </mc:Choice>
  </mc:AlternateContent>
  <bookViews>
    <workbookView xWindow="0" yWindow="0" windowWidth="14355" windowHeight="5970" tabRatio="869" activeTab="7"/>
  </bookViews>
  <sheets>
    <sheet name="Instructions" sheetId="1" r:id="rId1"/>
    <sheet name="Instructions - Milestone 1" sheetId="11" r:id="rId2"/>
    <sheet name="Company Profile" sheetId="2" r:id="rId3"/>
    <sheet name="Cost Classification" sheetId="3" r:id="rId4"/>
    <sheet name="Variable_Fixed" sheetId="5" r:id="rId5"/>
    <sheet name="Instructions - Milestone 2" sheetId="12" r:id="rId6"/>
    <sheet name="Contribution Margin Analysis" sheetId="6" r:id="rId7"/>
    <sheet name="Break-Even Analysis" sheetId="7" r:id="rId8"/>
    <sheet name="Instructions - Milestone 3" sheetId="13" r:id="rId9"/>
    <sheet name="COGM Schedule" sheetId="8" r:id="rId10"/>
    <sheet name="Income Statement" sheetId="9" r:id="rId11"/>
    <sheet name="Variances" sheetId="10" r:id="rId12"/>
  </sheets>
  <definedNames>
    <definedName name="BreakevenAnalysis">'Break-Even Analysis'!$C$3</definedName>
    <definedName name="COGMSchedule">'COGM Schedule'!$C$3</definedName>
    <definedName name="CompanyName">'Company Profile'!$D$5</definedName>
    <definedName name="CompanyProfile">'Company Profile'!$C$3</definedName>
    <definedName name="ContributionMargin">'Contribution Margin Analysis'!$C$3</definedName>
    <definedName name="CostClassification">'Cost Classification'!$C$3</definedName>
    <definedName name="Home">Instructions!$A$1</definedName>
    <definedName name="IncomeStatement">'Income Statement'!$C$3</definedName>
    <definedName name="InstructionsMilestone1">'Instructions - Milestone 1'!$A$1</definedName>
    <definedName name="InstructionsMilestone2" localSheetId="5">'Instructions - Milestone 2'!$A$1</definedName>
    <definedName name="InstructionsMilestone3" localSheetId="8">'Instructions - Milestone 3'!$A$1</definedName>
    <definedName name="_xlnm.Print_Area" localSheetId="7">'Break-Even Analysis'!$B$2:$I$37</definedName>
    <definedName name="_xlnm.Print_Area" localSheetId="9">'COGM Schedule'!$B$2:$F$43</definedName>
    <definedName name="_xlnm.Print_Area" localSheetId="2">'Company Profile'!$B$2:$E$12</definedName>
    <definedName name="_xlnm.Print_Area" localSheetId="6">'Contribution Margin Analysis'!$B$2:$I$33</definedName>
    <definedName name="_xlnm.Print_Area" localSheetId="3">'Cost Classification'!$B$2:$J$41</definedName>
    <definedName name="_xlnm.Print_Area" localSheetId="10">'Income Statement'!$B$2:$F$53</definedName>
    <definedName name="_xlnm.Print_Area" localSheetId="1">'Instructions - Milestone 1'!$A$8:$M$105</definedName>
    <definedName name="_xlnm.Print_Area" localSheetId="5">'Instructions - Milestone 2'!$A$8:$M$36</definedName>
    <definedName name="_xlnm.Print_Area" localSheetId="8">'Instructions - Milestone 3'!$A$8:$M$39</definedName>
    <definedName name="_xlnm.Print_Area" localSheetId="4">Variable_Fixed!$B$2:$H$60</definedName>
    <definedName name="_xlnm.Print_Area" localSheetId="11">Variances!$B$2:$H$35</definedName>
    <definedName name="_xlnm.Print_Titles" localSheetId="1">'Instructions - Milestone 1'!$1:$17</definedName>
    <definedName name="_xlnm.Print_Titles" localSheetId="5">'Instructions - Milestone 2'!$1:$17</definedName>
    <definedName name="_xlnm.Print_Titles" localSheetId="8">'Instructions - Milestone 3'!$1:$17</definedName>
    <definedName name="VariableFixedCosts">Variable_Fixed!$C$3</definedName>
    <definedName name="Variances">Variances!$C$3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5" l="1"/>
  <c r="G56" i="5" l="1"/>
  <c r="G55" i="5"/>
  <c r="G54" i="5"/>
  <c r="G53" i="5"/>
  <c r="G51" i="5"/>
  <c r="G50" i="5"/>
  <c r="D50" i="5"/>
  <c r="D51" i="5"/>
  <c r="D36" i="5"/>
  <c r="D34" i="5"/>
  <c r="D33" i="5"/>
  <c r="G39" i="5"/>
  <c r="G37" i="5"/>
  <c r="G36" i="5"/>
  <c r="G34" i="5"/>
  <c r="G33" i="5"/>
  <c r="G23" i="5"/>
  <c r="G22" i="5"/>
  <c r="G21" i="5"/>
  <c r="G20" i="5"/>
  <c r="G19" i="5"/>
  <c r="G18" i="5"/>
  <c r="G17" i="5"/>
  <c r="D17" i="5"/>
  <c r="D20" i="5"/>
  <c r="D18" i="5"/>
  <c r="D19" i="5"/>
  <c r="H21" i="7" l="1"/>
  <c r="F21" i="7"/>
  <c r="D21" i="7"/>
  <c r="C3" i="10" l="1"/>
  <c r="B22" i="9"/>
  <c r="C3" i="9"/>
  <c r="B18" i="8" l="1"/>
  <c r="C3" i="8"/>
  <c r="H17" i="7"/>
  <c r="F17" i="7"/>
  <c r="D17" i="7"/>
  <c r="C3" i="7"/>
  <c r="C3" i="6" l="1"/>
  <c r="C3" i="5" l="1"/>
  <c r="C3" i="3" l="1"/>
</calcChain>
</file>

<file path=xl/sharedStrings.xml><?xml version="1.0" encoding="utf-8"?>
<sst xmlns="http://schemas.openxmlformats.org/spreadsheetml/2006/main" count="408" uniqueCount="284">
  <si>
    <t>Compnay Name</t>
  </si>
  <si>
    <t>Location</t>
  </si>
  <si>
    <t>Vision</t>
  </si>
  <si>
    <t>Mission</t>
  </si>
  <si>
    <t>Southern New Hampshire University</t>
  </si>
  <si>
    <t>College of Continuing Education (COCE)</t>
  </si>
  <si>
    <t>ACC202 - Managerial Accounting</t>
  </si>
  <si>
    <t>XYZ Corporation</t>
  </si>
  <si>
    <t>Item/Cost</t>
  </si>
  <si>
    <t>Period Costs</t>
  </si>
  <si>
    <t>Fixed</t>
  </si>
  <si>
    <t>Variable</t>
  </si>
  <si>
    <t>Direct
Material</t>
  </si>
  <si>
    <t>Direct
Labor</t>
  </si>
  <si>
    <t>Manufacturing
Overhead</t>
  </si>
  <si>
    <t>Groomer</t>
  </si>
  <si>
    <t>Day care attendant</t>
  </si>
  <si>
    <t>Receptionist</t>
  </si>
  <si>
    <t>Kennel attendant</t>
  </si>
  <si>
    <t>Food and water bowls</t>
  </si>
  <si>
    <t>Fencing for day care area</t>
  </si>
  <si>
    <t>Installation of fencing</t>
  </si>
  <si>
    <t>Dog grooming arm (attaches to table)</t>
  </si>
  <si>
    <t>12 kennels cost</t>
  </si>
  <si>
    <t>Depreciation on kennels</t>
  </si>
  <si>
    <t>Rent</t>
  </si>
  <si>
    <t>Utilties and insurance</t>
  </si>
  <si>
    <t>Grooming table</t>
  </si>
  <si>
    <t>Grooming tub 48"</t>
  </si>
  <si>
    <t>Heating system</t>
  </si>
  <si>
    <t>Depreciation on heating system</t>
  </si>
  <si>
    <t>Clippers</t>
  </si>
  <si>
    <t>Shampoo (Crystal Clear: five-gallon pail)</t>
  </si>
  <si>
    <t>Cage bank (set of five)</t>
  </si>
  <si>
    <t>Salon Tuff Capri mobile carry cart</t>
  </si>
  <si>
    <t xml:space="preserve">Towels </t>
  </si>
  <si>
    <t>Scissors (7-inch straight, ear &amp; nose)</t>
  </si>
  <si>
    <t>Toys (used in day care only)</t>
  </si>
  <si>
    <t>Cleaning products (used throughout)</t>
  </si>
  <si>
    <t>Dryer</t>
  </si>
  <si>
    <t>Rubberized flooring (day care)</t>
  </si>
  <si>
    <t>Loan</t>
  </si>
  <si>
    <t>Draw</t>
  </si>
  <si>
    <t>X</t>
  </si>
  <si>
    <t>MILESTONE 1 - Cost Classification Exercise</t>
  </si>
  <si>
    <t>MILESTONE 1 - Company Profile</t>
  </si>
  <si>
    <t>INSTRUCTIONS:</t>
  </si>
  <si>
    <t>Classify each item or cost as:  Direct Material, Direct Labor, Manufacturing Overhead or Period Costs.</t>
  </si>
  <si>
    <r>
      <t xml:space="preserve">The fixed and variable cost classifications have been provided for you.  For more information see </t>
    </r>
    <r>
      <rPr>
        <b/>
        <i/>
        <sz val="10"/>
        <color theme="1"/>
        <rFont val="Calibri"/>
        <family val="2"/>
      </rPr>
      <t>Objective 1 in Chapter 5.</t>
    </r>
  </si>
  <si>
    <t>MILESTONE 1 - Variable &amp; Fixed Cost Exercise</t>
  </si>
  <si>
    <t>Determine the per unit cost for each dog.</t>
  </si>
  <si>
    <t>Fill in the blanks to get the per unit cost and fixed cost of each service.</t>
  </si>
  <si>
    <t>GROOMING</t>
  </si>
  <si>
    <t>Variable Costs</t>
  </si>
  <si>
    <t>Item</t>
  </si>
  <si>
    <t>Shampoo</t>
  </si>
  <si>
    <t>Clipper(s)</t>
  </si>
  <si>
    <t>Bowls</t>
  </si>
  <si>
    <t>Towels</t>
  </si>
  <si>
    <t>Scissors</t>
  </si>
  <si>
    <t>Cleaning Products: Odoban</t>
  </si>
  <si>
    <t>Cleaning Products: Simple Green</t>
  </si>
  <si>
    <t>Total Variable Costs</t>
  </si>
  <si>
    <t>Total Fixed Costs</t>
  </si>
  <si>
    <t>DAY CARE</t>
  </si>
  <si>
    <t xml:space="preserve">Toys </t>
  </si>
  <si>
    <t>BOARDING</t>
  </si>
  <si>
    <t>MILESTONE 2 - Contribution Margin per Unit &amp; Contribution Margin Ratio</t>
  </si>
  <si>
    <t>Select a price from the scenarios below and compute the contribution for each service based on your selected price.</t>
  </si>
  <si>
    <t>Variable cost per unit comes from your Variable_Fixed tab completed in Milestone 1.</t>
  </si>
  <si>
    <t>Dog Day Care</t>
  </si>
  <si>
    <t>1.  With pricing at $18 per dog per day, you can expect to have 22 dogs per day.</t>
  </si>
  <si>
    <t>2.  With pricing at $20 per dog per day, you can expect to have 15 dogs per day.</t>
  </si>
  <si>
    <t>3.  With pricing at $25 per dog per day, you can expect to have 10 dogs per day.</t>
  </si>
  <si>
    <t>Overnight Boarding</t>
  </si>
  <si>
    <t>1.  With pricing at $25 per dog per day, you can expect to have 12 dogs per day.</t>
  </si>
  <si>
    <t>2.  With pricing at $28 per dog per day, you can expect to have 10 dogs per day.</t>
  </si>
  <si>
    <t>3.  With pricing at $30 per dog per day, you can expect to have 7 dogs per day.</t>
  </si>
  <si>
    <t>Basic Groom</t>
  </si>
  <si>
    <t>1.  With pricing at $25 per dog per day, you can expect to have 5 dogs per day.</t>
  </si>
  <si>
    <t>2.  With pricing at $30 per dog per day, you can expect to have 4 dogs per day.</t>
  </si>
  <si>
    <t>3.  With pricing at $35 per dog per day, you can expect to have 3 dogs per day.</t>
  </si>
  <si>
    <r>
      <t xml:space="preserve">SCENARIO </t>
    </r>
    <r>
      <rPr>
        <i/>
        <sz val="10"/>
        <color theme="1"/>
        <rFont val="Calibri"/>
        <family val="2"/>
      </rPr>
      <t>(choose one from each category)</t>
    </r>
    <r>
      <rPr>
        <b/>
        <sz val="10"/>
        <color theme="1"/>
        <rFont val="Calibri"/>
        <family val="2"/>
      </rPr>
      <t>:</t>
    </r>
  </si>
  <si>
    <t>Sales Price</t>
  </si>
  <si>
    <t>Variable Cost per Unit</t>
  </si>
  <si>
    <t>Contribution Margin</t>
  </si>
  <si>
    <t>MILESTONE 2 - Break-Even Analysis</t>
  </si>
  <si>
    <t>Show all steps and calculations to determine the break-even.</t>
  </si>
  <si>
    <t xml:space="preserve">Determine the break-even for the target profit levels as outlined in the instructions.  </t>
  </si>
  <si>
    <t>Fixed Costs</t>
  </si>
  <si>
    <t>Break-even Units (round up)</t>
  </si>
  <si>
    <t>Target Profit</t>
  </si>
  <si>
    <t>Break-even = Fixed Costs / Contribution Margin</t>
  </si>
  <si>
    <t>MILESTONE 3 - Statement of Cost of Goods Manufactured</t>
  </si>
  <si>
    <t>The following are the actual numbers for January:</t>
  </si>
  <si>
    <t>Materials</t>
  </si>
  <si>
    <t>Purchased $5,000 of Materials</t>
  </si>
  <si>
    <t>Consumed 40% of those purchased materials</t>
  </si>
  <si>
    <t>Direct Labor</t>
  </si>
  <si>
    <t>Direct Labor was $6,240</t>
  </si>
  <si>
    <t>Factory Overhead</t>
  </si>
  <si>
    <t>Factory Overhead was $2,800</t>
  </si>
  <si>
    <t>Complete the Statement in proper form</t>
  </si>
  <si>
    <t>Beginning Work in Process Inventory</t>
  </si>
  <si>
    <t>Direct Materials:</t>
  </si>
  <si>
    <t>Materials - Beginning</t>
  </si>
  <si>
    <t>Add: Purchases for month of January</t>
  </si>
  <si>
    <t>Deduct: Ending Materials</t>
  </si>
  <si>
    <t>Materials Used in Production</t>
  </si>
  <si>
    <t>Total Manufacturing Overhead</t>
  </si>
  <si>
    <t>Cost of Goods Manufactured</t>
  </si>
  <si>
    <t>Materials Available for Use</t>
  </si>
  <si>
    <t>Deduct:  Ending Work in Process Inventory</t>
  </si>
  <si>
    <t>MILESTONE 3 - Income Statement</t>
  </si>
  <si>
    <t>Revenue will be provided in an Announcement at the end of Module 4</t>
  </si>
  <si>
    <t xml:space="preserve"> (based on actual number of services for your pricing levels)</t>
  </si>
  <si>
    <t>Additional Information necessary to complete the Income Statement:</t>
  </si>
  <si>
    <t>General &amp; Administrative Salaries paid = $1,200</t>
  </si>
  <si>
    <t>Advertising = $100</t>
  </si>
  <si>
    <t>Cleaning Products = $120</t>
  </si>
  <si>
    <t>Depreciation = $83</t>
  </si>
  <si>
    <t>Rent = $650</t>
  </si>
  <si>
    <t>Loan = $420</t>
  </si>
  <si>
    <t>Utilities &amp; Insurance = $600</t>
  </si>
  <si>
    <t>Income Statement</t>
  </si>
  <si>
    <t>For the Month Ended January 31, xxxx</t>
  </si>
  <si>
    <t>Revenue:</t>
  </si>
  <si>
    <t>Grooming</t>
  </si>
  <si>
    <t>Day Care</t>
  </si>
  <si>
    <t>Boarding</t>
  </si>
  <si>
    <t>Tota Revenue</t>
  </si>
  <si>
    <t>Cost of Goods Sold *</t>
  </si>
  <si>
    <t>* Cost of Goods Sold = Cost of Goods Manufactured (COGM).</t>
  </si>
  <si>
    <t xml:space="preserve">   There is no finished goods inventory to maintain.</t>
  </si>
  <si>
    <t>Gross Profit</t>
  </si>
  <si>
    <t>Expenses:</t>
  </si>
  <si>
    <t>G&amp;A Salaries</t>
  </si>
  <si>
    <t xml:space="preserve">Advertising </t>
  </si>
  <si>
    <t>Utilities and Insurance</t>
  </si>
  <si>
    <t>Total Expenses</t>
  </si>
  <si>
    <t>Net Income / Loss</t>
  </si>
  <si>
    <t>MILESTONE 3 - Variance Analysis</t>
  </si>
  <si>
    <t>Prepare the variances and identify whether they are favorable or unfavorable.</t>
  </si>
  <si>
    <t>The below website will provide further assistance with variances:</t>
  </si>
  <si>
    <t>http://accounting-simplified.com/management/variance-analysis/material/price.html</t>
  </si>
  <si>
    <t>DATA FOR VARIANCE ANALYSIS:</t>
  </si>
  <si>
    <t>Standard
Rate</t>
  </si>
  <si>
    <t>Actual
Rate</t>
  </si>
  <si>
    <t>Grooming Labor</t>
  </si>
  <si>
    <t>Grooming Materials</t>
  </si>
  <si>
    <t>Standard
Hours / Qty</t>
  </si>
  <si>
    <t>Actual
Hours / Qty</t>
  </si>
  <si>
    <t>Groomer Direct Labor Time Variance</t>
  </si>
  <si>
    <t>(Actual Hours - Standard Hours) x Standard Rate</t>
  </si>
  <si>
    <t>Variance</t>
  </si>
  <si>
    <t>Favorable/
Unfavorable</t>
  </si>
  <si>
    <r>
      <t xml:space="preserve">MILESTONE 1 </t>
    </r>
    <r>
      <rPr>
        <i/>
        <sz val="12"/>
        <color theme="1"/>
        <rFont val="Calibri"/>
        <family val="2"/>
      </rPr>
      <t>(Due in Module 2)</t>
    </r>
  </si>
  <si>
    <t>Name</t>
  </si>
  <si>
    <t>Direct Materials</t>
  </si>
  <si>
    <t>Diret Labor</t>
  </si>
  <si>
    <t>Manufacturing Overhead</t>
  </si>
  <si>
    <t>1.</t>
  </si>
  <si>
    <t>2.</t>
  </si>
  <si>
    <t>Identify the following:</t>
  </si>
  <si>
    <t>3.</t>
  </si>
  <si>
    <t>Calculate the Variable &amp; Fixed Costs for:</t>
  </si>
  <si>
    <r>
      <t xml:space="preserve">MILESTONE 2 </t>
    </r>
    <r>
      <rPr>
        <i/>
        <sz val="12"/>
        <color theme="1"/>
        <rFont val="Calibri"/>
        <family val="2"/>
      </rPr>
      <t>(Due in Module 4)</t>
    </r>
  </si>
  <si>
    <t>Choose a price range and calculate:</t>
  </si>
  <si>
    <t>Calculate the break-even units</t>
  </si>
  <si>
    <r>
      <t xml:space="preserve">MILESTONE 3 </t>
    </r>
    <r>
      <rPr>
        <i/>
        <sz val="12"/>
        <color theme="1"/>
        <rFont val="Calibri"/>
        <family val="2"/>
      </rPr>
      <t>(Due in Module 5)</t>
    </r>
  </si>
  <si>
    <t>Create a Cost of Goods Manufactured Schedule</t>
  </si>
  <si>
    <t>Create an Income Statement</t>
  </si>
  <si>
    <t>Revenue will be provided end of week 4</t>
  </si>
  <si>
    <t>Calculate for the Grooming line:</t>
  </si>
  <si>
    <t>Direct Labor Time Variance</t>
  </si>
  <si>
    <t>Direct Labor Rate Variance</t>
  </si>
  <si>
    <t>Direct Materials Efficiency Variance</t>
  </si>
  <si>
    <t>Direct Materials Price Variance</t>
  </si>
  <si>
    <t>(Actual Rate - Standard Rate) x Actual Hours</t>
  </si>
  <si>
    <t>(Actual Quantity - Standard Quantity) x Standard Price</t>
  </si>
  <si>
    <t>(Actual Price - Standard Price) x Actual Quantity</t>
  </si>
  <si>
    <t>IMPORTANT NOTE:</t>
  </si>
  <si>
    <r>
      <t xml:space="preserve">Make sure to </t>
    </r>
    <r>
      <rPr>
        <b/>
        <i/>
        <sz val="10"/>
        <color rgb="FFFF0000"/>
        <rFont val="Calibri"/>
        <family val="2"/>
      </rPr>
      <t>completely review</t>
    </r>
    <r>
      <rPr>
        <sz val="10"/>
        <color theme="1"/>
        <rFont val="Calibri"/>
        <family val="2"/>
      </rPr>
      <t xml:space="preserve"> the Rubric for Milestone 1</t>
    </r>
  </si>
  <si>
    <t>COMPANY PROFILE TAB</t>
  </si>
  <si>
    <t>GENERAL</t>
  </si>
  <si>
    <t>Pick a location (e.g. "Chicago")</t>
  </si>
  <si>
    <t>COST CLASSIFICATION</t>
  </si>
  <si>
    <t>.</t>
  </si>
  <si>
    <t>Accurately classify all of your costs (direct material, direct labor, manufacturing overhead, period costs)</t>
  </si>
  <si>
    <t>VARIABLE &amp; FIXED COSTS</t>
  </si>
  <si>
    <r>
      <t xml:space="preserve">ITEMS TO COMPLETE FOR THIS MILESTONE </t>
    </r>
    <r>
      <rPr>
        <b/>
        <i/>
        <sz val="12"/>
        <color theme="1"/>
        <rFont val="Calibri"/>
        <family val="2"/>
      </rPr>
      <t>(Blue Tabs)</t>
    </r>
    <r>
      <rPr>
        <b/>
        <sz val="12"/>
        <color theme="1"/>
        <rFont val="Calibri"/>
        <family val="2"/>
      </rPr>
      <t>:</t>
    </r>
  </si>
  <si>
    <t>OPERATIONAL &amp; COST INFORMATION:</t>
  </si>
  <si>
    <t>OPERATIONAL DATA</t>
  </si>
  <si>
    <t>SALARY &amp; HIRING DATA</t>
  </si>
  <si>
    <t>OTHER COST DATA</t>
  </si>
  <si>
    <t>There are 12 kennels (single dog only).</t>
  </si>
  <si>
    <t>The Day Care can house 10 large dogs and 12 small dogs daily.</t>
  </si>
  <si>
    <t>The Grooming facility is 200 square feet</t>
  </si>
  <si>
    <t>The Boarding facility is 2,500 square feet</t>
  </si>
  <si>
    <t>The Day Care facility is 1,500 square feet</t>
  </si>
  <si>
    <t>The Groomer can groom 5 dogs a day, 5 days a week</t>
  </si>
  <si>
    <t>Each grooming takes 1.5 labor hours</t>
  </si>
  <si>
    <t>Day Care is offered 6 days a week</t>
  </si>
  <si>
    <t>Boarding (kennel services) is offered every day</t>
  </si>
  <si>
    <t>Loan for start-up costs - monthly payment of $420;  in effect immediately; limited cash and loan funding - used angel investors</t>
  </si>
  <si>
    <t>Modest monthly draw of $600 a month for first year;  should be divided evenly amoung the services (grooming, day care, boarding)</t>
  </si>
  <si>
    <t>Groomer (Allison) - $12.00 an hour, 40 hours a week</t>
  </si>
  <si>
    <t>Receptionist (Cathie) - $8.50 per hour, 30 hours a week</t>
  </si>
  <si>
    <t>Kennel Attendant (Ben) - $11.50 per hour, based on need</t>
  </si>
  <si>
    <t>Food &amp; Water bowls - $3.59 per unit</t>
  </si>
  <si>
    <t>Day Care - two bowls last for every 75 dogs that attend daycare</t>
  </si>
  <si>
    <t>Boarding - two bowls last for every 100 dogs boarded; two bowls per kennel</t>
  </si>
  <si>
    <t>Grooming - each bowl lasts for 20 grooms and you need 4 bowls at all times</t>
  </si>
  <si>
    <t>Fencing for Day Care area - $1,249</t>
  </si>
  <si>
    <t>Fencing Installation - $1,000</t>
  </si>
  <si>
    <t>Dog Grooming Arm - $300</t>
  </si>
  <si>
    <t>Grooming Table - $900</t>
  </si>
  <si>
    <t>Grooming Tub - $2,800</t>
  </si>
  <si>
    <t>12 Kennels; Depreciation is $80 per month</t>
  </si>
  <si>
    <t>Rent - $650 per month;  Allocate based on square footage</t>
  </si>
  <si>
    <t>Utilities / Insurance - $600 per month; Allocate based on square footage</t>
  </si>
  <si>
    <t>Heating System - $10,000; Depreciation is $83 per month; Allocate based on square footage</t>
  </si>
  <si>
    <t>Clippers - $136.99; can be used for 100 grooms</t>
  </si>
  <si>
    <t>Shampoo - $103.96 per 5-gallon pail; can be used for 100 grooms</t>
  </si>
  <si>
    <t>Cage Bank - $2,200 per set of 5</t>
  </si>
  <si>
    <t>Salon Tuff Capri Mobile Carry Cart - $90</t>
  </si>
  <si>
    <t>Towels - $34.99 per 12 pack</t>
  </si>
  <si>
    <t>Day Care - 12 towels for every 25 dogs</t>
  </si>
  <si>
    <t>Boarding - 12 towels for every 40 dogs</t>
  </si>
  <si>
    <t>Grooming - 2 towels for every groom per day</t>
  </si>
  <si>
    <t>Scissors (7 inch straight) - $194.99; used for 200 grooms</t>
  </si>
  <si>
    <t>Scissors (ear and nose) - $7.49; used for 200 grooms</t>
  </si>
  <si>
    <t>Toys - $3.29 per 6 pack;  one toy will last for two dogs in day care per day</t>
  </si>
  <si>
    <t>Cleaning Products</t>
  </si>
  <si>
    <t>Odoban - $14.55 per gallon; Each area wil dilute 1 oz to 1 gallon of water;  Allocate based on square footage</t>
  </si>
  <si>
    <t>Simple Green - $15.66 per gallon;  Each area will dilute 1 oz to 1 gallon of water; Allocate based on square footage</t>
  </si>
  <si>
    <t>Dryer - $1,250</t>
  </si>
  <si>
    <t>Rubberized Flooring for Day Care - $3,800</t>
  </si>
  <si>
    <t>Day Care:</t>
  </si>
  <si>
    <t>Grooming:</t>
  </si>
  <si>
    <t>Boarding:</t>
  </si>
  <si>
    <t>General:</t>
  </si>
  <si>
    <t>Facilities:</t>
  </si>
  <si>
    <r>
      <t xml:space="preserve">INSTRUCTIONS FOR MILESTONE 2 </t>
    </r>
    <r>
      <rPr>
        <i/>
        <sz val="10"/>
        <color theme="1"/>
        <rFont val="Calibri"/>
        <family val="2"/>
      </rPr>
      <t>(Due Week 4)</t>
    </r>
  </si>
  <si>
    <r>
      <t xml:space="preserve">INSTRUCTIONS FOR MILESTONE 1 </t>
    </r>
    <r>
      <rPr>
        <i/>
        <sz val="10"/>
        <color theme="1"/>
        <rFont val="Calibri"/>
        <family val="2"/>
      </rPr>
      <t>(Due Week 2)</t>
    </r>
  </si>
  <si>
    <r>
      <t xml:space="preserve">Make sure to </t>
    </r>
    <r>
      <rPr>
        <b/>
        <i/>
        <sz val="10"/>
        <color rgb="FFFF0000"/>
        <rFont val="Calibri"/>
        <family val="2"/>
      </rPr>
      <t>completely review</t>
    </r>
    <r>
      <rPr>
        <sz val="10"/>
        <color theme="1"/>
        <rFont val="Calibri"/>
        <family val="2"/>
      </rPr>
      <t xml:space="preserve"> the Rubric for Milestone 2</t>
    </r>
  </si>
  <si>
    <t>CONTRIBUTION MARGIN ANALYSIS</t>
  </si>
  <si>
    <t>BREAK-EVEN ANALYSIS</t>
  </si>
  <si>
    <t>Select a price for each service (grooming, day care, boarding)</t>
  </si>
  <si>
    <r>
      <t xml:space="preserve">ITEMS TO COMPLETE FOR THIS MILESTONE </t>
    </r>
    <r>
      <rPr>
        <b/>
        <i/>
        <sz val="12"/>
        <color theme="1"/>
        <rFont val="Calibri"/>
        <family val="2"/>
      </rPr>
      <t>(Green Tabs)</t>
    </r>
    <r>
      <rPr>
        <b/>
        <sz val="12"/>
        <color theme="1"/>
        <rFont val="Calibri"/>
        <family val="2"/>
      </rPr>
      <t>:</t>
    </r>
  </si>
  <si>
    <t>Use data from Milestone 1 in your analysis</t>
  </si>
  <si>
    <t>Fixed &amp; Variable cost designation is provided</t>
  </si>
  <si>
    <t>You plan to open a pet services business that will offer dog grooming, day care and boarding</t>
  </si>
  <si>
    <t>Determine a company name.  Be creative (e.g. "Inspiring Dog Care")</t>
  </si>
  <si>
    <t>Define your company's vision and mission for how your business will add value to the community</t>
  </si>
  <si>
    <t>Determine your per unit cost per dog for grooming, day care and boarding</t>
  </si>
  <si>
    <t>For simplicity, base all calculations using 30 days in each month</t>
  </si>
  <si>
    <t>Determine the variable cost from the Variable_Fixed tab for each service</t>
  </si>
  <si>
    <t>Calculate the contribution margin for each service based on your sales price and the variable cost for that service</t>
  </si>
  <si>
    <t>Determine the fixed cost from the Variable_Fixed tab for each service</t>
  </si>
  <si>
    <t>Calculate the break-even units (round up) for each service</t>
  </si>
  <si>
    <t>Calculate the break-even units (round up) for suggested target profit levels for each service</t>
  </si>
  <si>
    <r>
      <t xml:space="preserve">Make sure to </t>
    </r>
    <r>
      <rPr>
        <b/>
        <i/>
        <sz val="10"/>
        <color rgb="FFFF0000"/>
        <rFont val="Calibri"/>
        <family val="2"/>
      </rPr>
      <t>completely review</t>
    </r>
    <r>
      <rPr>
        <sz val="10"/>
        <color theme="1"/>
        <rFont val="Calibri"/>
        <family val="2"/>
      </rPr>
      <t xml:space="preserve"> the Rubric for Milestone 3</t>
    </r>
  </si>
  <si>
    <r>
      <t xml:space="preserve">ITEMS TO COMPLETE FOR THIS MILESTONE </t>
    </r>
    <r>
      <rPr>
        <b/>
        <i/>
        <sz val="12"/>
        <color theme="1"/>
        <rFont val="Calibri"/>
        <family val="2"/>
      </rPr>
      <t>(Purple Tabs)</t>
    </r>
    <r>
      <rPr>
        <b/>
        <sz val="12"/>
        <color theme="1"/>
        <rFont val="Calibri"/>
        <family val="2"/>
      </rPr>
      <t>:</t>
    </r>
  </si>
  <si>
    <t>Use data from Milestone 1 and Milestone 2 in your analysis</t>
  </si>
  <si>
    <t>INCOME STATEMENT</t>
  </si>
  <si>
    <t>VARIANCES</t>
  </si>
  <si>
    <t>Use the data at the top of the schedule to complete the report</t>
  </si>
  <si>
    <t>Use the data at the top of the schedule to calculate the following:</t>
  </si>
  <si>
    <t>Favorable / Unfavorable</t>
  </si>
  <si>
    <r>
      <t xml:space="preserve">INSTRUCTIONS FOR MILESTONE 3 </t>
    </r>
    <r>
      <rPr>
        <i/>
        <sz val="10"/>
        <color theme="1"/>
        <rFont val="Calibri"/>
        <family val="2"/>
      </rPr>
      <t>(Due Week 5)</t>
    </r>
  </si>
  <si>
    <t>Use the data from this Milestone and begin working on your final presentation due in Milestone 4 (Week 7)</t>
  </si>
  <si>
    <t>Depreciation</t>
  </si>
  <si>
    <t>Calculate the break-even for target profits</t>
  </si>
  <si>
    <t>Day Care Attendant (Beverly) - $9.00 per hour, based on need</t>
  </si>
  <si>
    <t>Based on 5 grooms per day</t>
  </si>
  <si>
    <t>Based on 22 dogs per day for six days a week. Assume 25 operating days for kennel and 22 eight-hour work days for kennel attendant.</t>
  </si>
  <si>
    <t>Based on 12 dogs per day. Assume 22 eight-hour work days for kennel attendant.</t>
  </si>
  <si>
    <t>COST OF SERVICES PROVIDED SCHEDULE</t>
  </si>
  <si>
    <t>Use the data from your Cost of Services Provided Schedule</t>
  </si>
  <si>
    <t>Revenue data needed for the Income Statement will be provided at the end of Module 4</t>
  </si>
  <si>
    <r>
      <rPr>
        <b/>
        <sz val="10"/>
        <rFont val="Calibri"/>
        <family val="2"/>
      </rPr>
      <t>Groomer Direct Labor</t>
    </r>
    <r>
      <rPr>
        <b/>
        <sz val="11"/>
        <rFont val="Calibri"/>
        <family val="2"/>
      </rPr>
      <t xml:space="preserve"> Rate</t>
    </r>
    <r>
      <rPr>
        <b/>
        <sz val="10"/>
        <rFont val="Calibri"/>
        <family val="2"/>
      </rPr>
      <t xml:space="preserve"> Variance</t>
    </r>
  </si>
  <si>
    <t>Statement of Cost of Goods Manufactured</t>
  </si>
  <si>
    <t>Direct Materials Quantity/Efficiency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</si>
</sst>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u/>
      <sz val="10"/>
      <color theme="10"/>
      <name val="Calibri"/>
      <family val="2"/>
    </font>
    <font>
      <i/>
      <sz val="12"/>
      <color theme="1"/>
      <name val="Calibri"/>
      <family val="2"/>
    </font>
    <font>
      <b/>
      <i/>
      <sz val="10"/>
      <color rgb="FFFF0000"/>
      <name val="Calibri"/>
      <family val="2"/>
    </font>
    <font>
      <sz val="7"/>
      <color theme="1"/>
      <name val="Arial"/>
      <family val="2"/>
    </font>
    <font>
      <b/>
      <i/>
      <sz val="12"/>
      <color theme="1"/>
      <name val="Calibri"/>
      <family val="2"/>
    </font>
    <font>
      <b/>
      <sz val="10"/>
      <color rgb="FF0000CC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0" fillId="0" borderId="5" xfId="0" applyBorder="1"/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/>
    <xf numFmtId="0" fontId="3" fillId="0" borderId="0" xfId="0" applyFont="1" applyAlignment="1">
      <alignment vertical="top"/>
    </xf>
    <xf numFmtId="0" fontId="0" fillId="0" borderId="9" xfId="0" applyBorder="1"/>
    <xf numFmtId="0" fontId="2" fillId="2" borderId="0" xfId="0" applyFont="1" applyFill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2" fillId="0" borderId="7" xfId="0" applyFont="1" applyBorder="1"/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0" fillId="3" borderId="8" xfId="0" applyFill="1" applyBorder="1"/>
    <xf numFmtId="0" fontId="0" fillId="3" borderId="15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12" xfId="0" applyFill="1" applyBorder="1"/>
    <xf numFmtId="0" fontId="0" fillId="3" borderId="7" xfId="0" applyFill="1" applyBorder="1"/>
    <xf numFmtId="0" fontId="0" fillId="3" borderId="1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7" xfId="0" applyFill="1" applyBorder="1"/>
    <xf numFmtId="0" fontId="0" fillId="0" borderId="20" xfId="0" applyBorder="1"/>
    <xf numFmtId="0" fontId="0" fillId="0" borderId="21" xfId="0" applyBorder="1"/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1" xfId="0" applyFill="1" applyBorder="1"/>
    <xf numFmtId="0" fontId="0" fillId="2" borderId="15" xfId="0" applyFill="1" applyBorder="1"/>
    <xf numFmtId="0" fontId="0" fillId="2" borderId="1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2" xfId="0" applyFill="1" applyBorder="1"/>
    <xf numFmtId="0" fontId="0" fillId="0" borderId="0" xfId="0" applyBorder="1" applyAlignment="1">
      <alignment horizontal="left" indent="2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43" fontId="0" fillId="2" borderId="0" xfId="1" applyFont="1" applyFill="1" applyBorder="1"/>
    <xf numFmtId="43" fontId="0" fillId="0" borderId="0" xfId="1" applyFont="1" applyBorder="1"/>
    <xf numFmtId="44" fontId="0" fillId="2" borderId="0" xfId="2" applyFont="1" applyFill="1" applyBorder="1"/>
    <xf numFmtId="0" fontId="2" fillId="0" borderId="0" xfId="0" applyFont="1" applyBorder="1" applyAlignment="1">
      <alignment horizontal="left" indent="2"/>
    </xf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44" fontId="2" fillId="0" borderId="24" xfId="2" applyFont="1" applyBorder="1"/>
    <xf numFmtId="44" fontId="2" fillId="0" borderId="24" xfId="2" applyFont="1" applyFill="1" applyBorder="1"/>
    <xf numFmtId="0" fontId="0" fillId="0" borderId="0" xfId="0" applyFill="1"/>
    <xf numFmtId="44" fontId="0" fillId="0" borderId="0" xfId="2" applyFont="1" applyBorder="1"/>
    <xf numFmtId="44" fontId="0" fillId="2" borderId="0" xfId="2" applyFont="1" applyFill="1"/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indent="2"/>
    </xf>
    <xf numFmtId="0" fontId="0" fillId="0" borderId="0" xfId="0" applyBorder="1" applyAlignment="1">
      <alignment horizontal="left" indent="4"/>
    </xf>
    <xf numFmtId="44" fontId="0" fillId="0" borderId="0" xfId="2" applyFont="1" applyFill="1" applyBorder="1"/>
    <xf numFmtId="44" fontId="0" fillId="2" borderId="24" xfId="2" applyFont="1" applyFill="1" applyBorder="1"/>
    <xf numFmtId="44" fontId="0" fillId="4" borderId="0" xfId="2" applyFont="1" applyFill="1" applyBorder="1"/>
    <xf numFmtId="0" fontId="2" fillId="0" borderId="0" xfId="0" applyFont="1" applyBorder="1" applyAlignment="1">
      <alignment horizontal="left" vertical="top" indent="3"/>
    </xf>
    <xf numFmtId="0" fontId="0" fillId="0" borderId="0" xfId="0" applyBorder="1" applyAlignment="1">
      <alignment horizontal="left" vertical="top" indent="4"/>
    </xf>
    <xf numFmtId="44" fontId="0" fillId="0" borderId="7" xfId="2" applyFont="1" applyFill="1" applyBorder="1"/>
    <xf numFmtId="0" fontId="0" fillId="0" borderId="0" xfId="0" applyFill="1" applyBorder="1" applyAlignment="1">
      <alignment horizontal="left" indent="2"/>
    </xf>
    <xf numFmtId="0" fontId="0" fillId="0" borderId="0" xfId="0" applyFill="1" applyBorder="1" applyAlignment="1">
      <alignment horizontal="left"/>
    </xf>
    <xf numFmtId="164" fontId="0" fillId="2" borderId="7" xfId="1" applyNumberFormat="1" applyFont="1" applyFill="1" applyBorder="1" applyAlignment="1">
      <alignment horizontal="left" indent="2"/>
    </xf>
    <xf numFmtId="165" fontId="0" fillId="2" borderId="24" xfId="2" applyNumberFormat="1" applyFont="1" applyFill="1" applyBorder="1"/>
    <xf numFmtId="164" fontId="0" fillId="2" borderId="0" xfId="1" applyNumberFormat="1" applyFont="1" applyFill="1" applyBorder="1" applyAlignment="1">
      <alignment horizontal="left" indent="2"/>
    </xf>
    <xf numFmtId="0" fontId="2" fillId="0" borderId="0" xfId="0" applyFont="1" applyBorder="1" applyAlignment="1">
      <alignment horizontal="left" vertical="top" indent="2"/>
    </xf>
    <xf numFmtId="164" fontId="0" fillId="2" borderId="0" xfId="1" applyNumberFormat="1" applyFont="1" applyFill="1" applyBorder="1"/>
    <xf numFmtId="164" fontId="0" fillId="2" borderId="7" xfId="1" applyNumberFormat="1" applyFont="1" applyFill="1" applyBorder="1"/>
    <xf numFmtId="164" fontId="0" fillId="0" borderId="0" xfId="1" applyNumberFormat="1" applyFont="1" applyFill="1" applyBorder="1" applyAlignment="1">
      <alignment horizontal="left" indent="2"/>
    </xf>
    <xf numFmtId="0" fontId="0" fillId="0" borderId="0" xfId="0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3" applyBorder="1" applyAlignment="1">
      <alignment horizontal="left" vertical="top" indent="4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0" fillId="0" borderId="0" xfId="1" applyNumberFormat="1" applyFont="1" applyBorder="1" applyAlignment="1">
      <alignment vertical="top"/>
    </xf>
    <xf numFmtId="44" fontId="0" fillId="0" borderId="0" xfId="2" applyFont="1" applyBorder="1" applyAlignment="1">
      <alignment vertical="top"/>
    </xf>
    <xf numFmtId="0" fontId="2" fillId="0" borderId="7" xfId="0" applyFont="1" applyBorder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0" borderId="0" xfId="0" applyFont="1" applyAlignment="1">
      <alignment horizontal="left"/>
    </xf>
    <xf numFmtId="0" fontId="3" fillId="4" borderId="0" xfId="0" applyFont="1" applyFill="1" applyAlignment="1"/>
    <xf numFmtId="0" fontId="0" fillId="4" borderId="0" xfId="0" applyFill="1"/>
    <xf numFmtId="0" fontId="0" fillId="4" borderId="0" xfId="0" applyFill="1" applyAlignment="1">
      <alignment horizontal="left" indent="3"/>
    </xf>
    <xf numFmtId="0" fontId="2" fillId="0" borderId="0" xfId="0" quotePrefix="1" applyFont="1"/>
    <xf numFmtId="0" fontId="2" fillId="0" borderId="0" xfId="0" applyFont="1" applyAlignment="1">
      <alignment horizontal="left" indent="2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indent="4"/>
    </xf>
    <xf numFmtId="0" fontId="3" fillId="0" borderId="0" xfId="0" applyFont="1"/>
    <xf numFmtId="0" fontId="0" fillId="0" borderId="0" xfId="0" applyFont="1" applyAlignment="1">
      <alignment horizontal="left" indent="6"/>
    </xf>
    <xf numFmtId="0" fontId="2" fillId="0" borderId="0" xfId="0" applyFont="1" applyAlignment="1">
      <alignment horizontal="left" indent="4"/>
    </xf>
    <xf numFmtId="0" fontId="10" fillId="0" borderId="0" xfId="0" applyFont="1" applyAlignment="1">
      <alignment horizontal="left" vertical="center" indent="2"/>
    </xf>
    <xf numFmtId="0" fontId="0" fillId="0" borderId="0" xfId="0" applyFont="1" applyAlignment="1">
      <alignment horizontal="left" indent="8"/>
    </xf>
    <xf numFmtId="0" fontId="3" fillId="0" borderId="0" xfId="0" applyFont="1" applyAlignment="1">
      <alignment horizontal="left" indent="2"/>
    </xf>
    <xf numFmtId="165" fontId="0" fillId="2" borderId="0" xfId="2" applyNumberFormat="1" applyFont="1" applyFill="1" applyBorder="1"/>
    <xf numFmtId="165" fontId="0" fillId="0" borderId="0" xfId="2" applyNumberFormat="1" applyFont="1" applyBorder="1"/>
    <xf numFmtId="44" fontId="0" fillId="0" borderId="0" xfId="2" applyFont="1" applyFill="1"/>
    <xf numFmtId="0" fontId="0" fillId="2" borderId="0" xfId="0" applyFill="1" applyBorder="1" applyAlignment="1">
      <alignment horizontal="left" indent="2"/>
    </xf>
    <xf numFmtId="0" fontId="0" fillId="0" borderId="0" xfId="0" applyAlignment="1">
      <alignment horizontal="left"/>
    </xf>
    <xf numFmtId="44" fontId="12" fillId="2" borderId="24" xfId="2" applyFont="1" applyFill="1" applyBorder="1"/>
    <xf numFmtId="43" fontId="13" fillId="0" borderId="0" xfId="1" applyFont="1" applyBorder="1"/>
    <xf numFmtId="44" fontId="13" fillId="0" borderId="24" xfId="2" applyFont="1" applyBorder="1"/>
    <xf numFmtId="0" fontId="13" fillId="0" borderId="0" xfId="0" applyFont="1" applyBorder="1"/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InstructionsMilestone1"/><Relationship Id="rId3" Type="http://schemas.openxmlformats.org/officeDocument/2006/relationships/hyperlink" Target="#CostClassification"/><Relationship Id="rId7" Type="http://schemas.openxmlformats.org/officeDocument/2006/relationships/hyperlink" Target="#Variances"/><Relationship Id="rId2" Type="http://schemas.openxmlformats.org/officeDocument/2006/relationships/hyperlink" Target="#VariableFixedCosts"/><Relationship Id="rId1" Type="http://schemas.openxmlformats.org/officeDocument/2006/relationships/hyperlink" Target="#CompanyProfile"/><Relationship Id="rId6" Type="http://schemas.openxmlformats.org/officeDocument/2006/relationships/hyperlink" Target="#COGMSchedule"/><Relationship Id="rId5" Type="http://schemas.openxmlformats.org/officeDocument/2006/relationships/hyperlink" Target="#BreakevenAnalysis"/><Relationship Id="rId10" Type="http://schemas.openxmlformats.org/officeDocument/2006/relationships/hyperlink" Target="#'Instructions - Milestone 3'!InstructionsMilestone3"/><Relationship Id="rId4" Type="http://schemas.openxmlformats.org/officeDocument/2006/relationships/hyperlink" Target="#ContributionMargin"/><Relationship Id="rId9" Type="http://schemas.openxmlformats.org/officeDocument/2006/relationships/hyperlink" Target="#'Instructions - Milestone 2'!InstructionsMilestone2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Home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Home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Home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Home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me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ome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Home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Home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Home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Hom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1805940</xdr:colOff>
      <xdr:row>12</xdr:row>
      <xdr:rowOff>76200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66700" y="1744980"/>
          <a:ext cx="180594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Company Profile</a:t>
          </a:r>
        </a:p>
      </xdr:txBody>
    </xdr:sp>
    <xdr:clientData/>
  </xdr:twoCellAnchor>
  <xdr:twoCellAnchor>
    <xdr:from>
      <xdr:col>1</xdr:col>
      <xdr:colOff>0</xdr:colOff>
      <xdr:row>25</xdr:row>
      <xdr:rowOff>167640</xdr:rowOff>
    </xdr:from>
    <xdr:to>
      <xdr:col>1</xdr:col>
      <xdr:colOff>1805940</xdr:colOff>
      <xdr:row>27</xdr:row>
      <xdr:rowOff>68580</xdr:rowOff>
    </xdr:to>
    <xdr:sp macro="" textlink="">
      <xdr:nvSpPr>
        <xdr:cNvPr id="7" name="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700" y="4366260"/>
          <a:ext cx="180594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Variable &amp; Fixed Costs</a:t>
          </a:r>
        </a:p>
      </xdr:txBody>
    </xdr:sp>
    <xdr:clientData/>
  </xdr:twoCellAnchor>
  <xdr:twoCellAnchor>
    <xdr:from>
      <xdr:col>1</xdr:col>
      <xdr:colOff>15240</xdr:colOff>
      <xdr:row>18</xdr:row>
      <xdr:rowOff>7620</xdr:rowOff>
    </xdr:from>
    <xdr:to>
      <xdr:col>1</xdr:col>
      <xdr:colOff>1813560</xdr:colOff>
      <xdr:row>19</xdr:row>
      <xdr:rowOff>83820</xdr:rowOff>
    </xdr:to>
    <xdr:sp macro="" textlink="">
      <xdr:nvSpPr>
        <xdr:cNvPr id="9" name="Rectangl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81940" y="2979420"/>
          <a:ext cx="179832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Cost Classification</a:t>
          </a:r>
        </a:p>
        <a:p>
          <a:pPr algn="ctr"/>
          <a:endParaRPr lang="en-US" sz="1100" b="1"/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1805940</xdr:colOff>
      <xdr:row>12</xdr:row>
      <xdr:rowOff>76200</xdr:rowOff>
    </xdr:to>
    <xdr:sp macro="" textlink="">
      <xdr:nvSpPr>
        <xdr:cNvPr id="10" name="Rectangle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3413760" y="1744980"/>
          <a:ext cx="180594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Contribution</a:t>
          </a:r>
          <a:r>
            <a:rPr lang="en-US" sz="1100" b="1" baseline="0"/>
            <a:t> Margin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1805940</xdr:colOff>
      <xdr:row>19</xdr:row>
      <xdr:rowOff>76200</xdr:rowOff>
    </xdr:to>
    <xdr:sp macro="" textlink="">
      <xdr:nvSpPr>
        <xdr:cNvPr id="11" name="Rectangl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3413760" y="2971800"/>
          <a:ext cx="180594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Break-Even Analysis</a:t>
          </a:r>
          <a:endParaRPr lang="en-US" sz="1100" b="1" baseline="0"/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1805940</xdr:colOff>
      <xdr:row>12</xdr:row>
      <xdr:rowOff>76200</xdr:rowOff>
    </xdr:to>
    <xdr:sp macro="" textlink="">
      <xdr:nvSpPr>
        <xdr:cNvPr id="13" name="Rectangle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6499860" y="1744980"/>
          <a:ext cx="180594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COGM</a:t>
          </a:r>
          <a:r>
            <a:rPr lang="en-US" sz="1100" b="1" baseline="0"/>
            <a:t> Schedule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1805940</xdr:colOff>
      <xdr:row>19</xdr:row>
      <xdr:rowOff>76200</xdr:rowOff>
    </xdr:to>
    <xdr:sp macro="" textlink="">
      <xdr:nvSpPr>
        <xdr:cNvPr id="14" name="Rectangle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6637020" y="2971800"/>
          <a:ext cx="180594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Income Statement</a:t>
          </a:r>
          <a:endParaRPr lang="en-US" sz="1100" b="1" baseline="0"/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1805940</xdr:colOff>
      <xdr:row>27</xdr:row>
      <xdr:rowOff>76200</xdr:rowOff>
    </xdr:to>
    <xdr:sp macro="" textlink="">
      <xdr:nvSpPr>
        <xdr:cNvPr id="15" name="Rectangle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6637020" y="4373880"/>
          <a:ext cx="180594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Variances</a:t>
          </a:r>
          <a:endParaRPr lang="en-US" sz="1100" b="1" baseline="0"/>
        </a:p>
      </xdr:txBody>
    </xdr:sp>
    <xdr:clientData/>
  </xdr:twoCellAnchor>
  <xdr:twoCellAnchor>
    <xdr:from>
      <xdr:col>0</xdr:col>
      <xdr:colOff>320040</xdr:colOff>
      <xdr:row>7</xdr:row>
      <xdr:rowOff>167640</xdr:rowOff>
    </xdr:from>
    <xdr:to>
      <xdr:col>1</xdr:col>
      <xdr:colOff>1798320</xdr:colOff>
      <xdr:row>9</xdr:row>
      <xdr:rowOff>68580</xdr:rowOff>
    </xdr:to>
    <xdr:sp macro="" textlink="">
      <xdr:nvSpPr>
        <xdr:cNvPr id="12" name="Rectangle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320040" y="1432560"/>
          <a:ext cx="180594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Instructions</a:t>
          </a:r>
          <a:r>
            <a:rPr lang="en-US" sz="1100" b="1" baseline="0"/>
            <a:t> Milestone 1</a:t>
          </a:r>
          <a:endParaRPr lang="en-US" sz="1100" b="1"/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1805940</xdr:colOff>
      <xdr:row>9</xdr:row>
      <xdr:rowOff>76200</xdr:rowOff>
    </xdr:to>
    <xdr:sp macro="" textlink="">
      <xdr:nvSpPr>
        <xdr:cNvPr id="16" name="Rectangle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3482340" y="1440180"/>
          <a:ext cx="180594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Instructions</a:t>
          </a:r>
          <a:r>
            <a:rPr lang="en-US" sz="1100" b="1" baseline="0"/>
            <a:t> Milestone 2</a:t>
          </a:r>
          <a:endParaRPr lang="en-US" sz="1100" b="1"/>
        </a:p>
      </xdr:txBody>
    </xdr:sp>
    <xdr:clientData/>
  </xdr:twoCellAnchor>
  <xdr:twoCellAnchor>
    <xdr:from>
      <xdr:col>10</xdr:col>
      <xdr:colOff>295275</xdr:colOff>
      <xdr:row>8</xdr:row>
      <xdr:rowOff>0</xdr:rowOff>
    </xdr:from>
    <xdr:to>
      <xdr:col>11</xdr:col>
      <xdr:colOff>1758315</xdr:colOff>
      <xdr:row>9</xdr:row>
      <xdr:rowOff>76200</xdr:rowOff>
    </xdr:to>
    <xdr:sp macro="" textlink="">
      <xdr:nvSpPr>
        <xdr:cNvPr id="17" name="Rectangle 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6391275" y="1409700"/>
          <a:ext cx="1777365" cy="238125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Instructions</a:t>
          </a:r>
          <a:r>
            <a:rPr lang="en-US" sz="1100" b="1" baseline="0"/>
            <a:t> Milestone  3</a:t>
          </a:r>
          <a:endParaRPr lang="en-US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7620</xdr:colOff>
      <xdr:row>1</xdr:row>
      <xdr:rowOff>76200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6202680" y="0"/>
          <a:ext cx="61722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HOME</a:t>
          </a:r>
          <a:endParaRPr lang="en-US" sz="1100" b="1" baseline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7620</xdr:colOff>
      <xdr:row>1</xdr:row>
      <xdr:rowOff>76200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6202680" y="0"/>
          <a:ext cx="61722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HOME</a:t>
          </a:r>
          <a:endParaRPr lang="en-US" sz="1100" b="1" baseline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7620</xdr:colOff>
      <xdr:row>1</xdr:row>
      <xdr:rowOff>76200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7437120" y="0"/>
          <a:ext cx="61722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HOME</a:t>
          </a:r>
          <a:endParaRPr lang="en-US" sz="110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15</xdr:col>
      <xdr:colOff>7620</xdr:colOff>
      <xdr:row>0</xdr:row>
      <xdr:rowOff>238125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62925" y="0"/>
          <a:ext cx="617220" cy="238125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HOME</a:t>
          </a:r>
          <a:endParaRPr lang="en-US" sz="1100" b="1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7620</xdr:colOff>
      <xdr:row>1</xdr:row>
      <xdr:rowOff>76200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1605260" y="0"/>
          <a:ext cx="61722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HOME</a:t>
          </a:r>
          <a:endParaRPr lang="en-US" sz="1100" b="1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7620</xdr:colOff>
      <xdr:row>1</xdr:row>
      <xdr:rowOff>76200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0012680" y="0"/>
          <a:ext cx="61722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HOME</a:t>
          </a:r>
          <a:endParaRPr lang="en-US" sz="1100" b="1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7620</xdr:colOff>
      <xdr:row>1</xdr:row>
      <xdr:rowOff>76200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8214360" y="0"/>
          <a:ext cx="61722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HOME</a:t>
          </a:r>
          <a:endParaRPr lang="en-US" sz="1100" b="1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15</xdr:col>
      <xdr:colOff>7620</xdr:colOff>
      <xdr:row>4</xdr:row>
      <xdr:rowOff>38100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8162925" y="628650"/>
          <a:ext cx="617220" cy="238125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HOME</a:t>
          </a:r>
          <a:endParaRPr lang="en-US" sz="1100" b="1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11</xdr:col>
      <xdr:colOff>7620</xdr:colOff>
      <xdr:row>1</xdr:row>
      <xdr:rowOff>76200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741920" y="0"/>
          <a:ext cx="61722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HOME</a:t>
          </a:r>
          <a:endParaRPr lang="en-US" sz="1100" b="1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11</xdr:col>
      <xdr:colOff>7620</xdr:colOff>
      <xdr:row>1</xdr:row>
      <xdr:rowOff>76200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7741920" y="0"/>
          <a:ext cx="617220" cy="25146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HOME</a:t>
          </a:r>
          <a:endParaRPr lang="en-US" sz="1100" b="1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15</xdr:col>
      <xdr:colOff>7620</xdr:colOff>
      <xdr:row>0</xdr:row>
      <xdr:rowOff>238125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8162925" y="0"/>
          <a:ext cx="617220" cy="238125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HOME</a:t>
          </a:r>
          <a:endParaRPr lang="en-US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accounting-simplified.com/management/variance-analysis/material/pric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3"/>
  <sheetViews>
    <sheetView showGridLines="0" workbookViewId="0"/>
  </sheetViews>
  <sheetFormatPr defaultRowHeight="12.75" x14ac:dyDescent="0.2"/>
  <cols>
    <col min="1" max="1" width="4.7109375" customWidth="1"/>
    <col min="2" max="2" width="26.7109375" customWidth="1"/>
    <col min="3" max="3" width="10.7109375" customWidth="1"/>
    <col min="4" max="4" width="0.85546875" customWidth="1"/>
    <col min="5" max="5" width="2.7109375" customWidth="1"/>
    <col min="6" max="6" width="4.7109375" customWidth="1"/>
    <col min="7" max="7" width="26.7109375" customWidth="1"/>
    <col min="8" max="8" width="10.7109375" customWidth="1"/>
    <col min="9" max="9" width="0.85546875" customWidth="1"/>
    <col min="10" max="10" width="2.7109375" customWidth="1"/>
    <col min="11" max="11" width="4.7109375" customWidth="1"/>
    <col min="12" max="12" width="26.7109375" customWidth="1"/>
    <col min="13" max="13" width="10.7109375" customWidth="1"/>
  </cols>
  <sheetData>
    <row r="1" spans="1:13" ht="21" x14ac:dyDescent="0.35">
      <c r="A1" s="12" t="s">
        <v>4</v>
      </c>
    </row>
    <row r="2" spans="1:13" ht="15.75" x14ac:dyDescent="0.2">
      <c r="A2" s="13" t="s">
        <v>5</v>
      </c>
    </row>
    <row r="3" spans="1:13" ht="4.1500000000000004" customHeight="1" x14ac:dyDescent="0.2"/>
    <row r="4" spans="1:13" ht="15.75" x14ac:dyDescent="0.2">
      <c r="A4" s="13" t="s">
        <v>6</v>
      </c>
    </row>
    <row r="5" spans="1:13" ht="13.5" thickBo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7" spans="1:13" ht="15.75" x14ac:dyDescent="0.25">
      <c r="A7" s="119" t="s">
        <v>156</v>
      </c>
      <c r="B7" s="119"/>
      <c r="C7" s="119"/>
      <c r="D7" s="97"/>
      <c r="E7" s="119" t="s">
        <v>166</v>
      </c>
      <c r="F7" s="119"/>
      <c r="G7" s="119"/>
      <c r="H7" s="119"/>
      <c r="I7" s="97"/>
      <c r="J7" s="119" t="s">
        <v>169</v>
      </c>
      <c r="K7" s="119"/>
      <c r="L7" s="119"/>
      <c r="M7" s="119"/>
    </row>
    <row r="8" spans="1:13" x14ac:dyDescent="0.2">
      <c r="D8" s="98"/>
      <c r="I8" s="98"/>
    </row>
    <row r="9" spans="1:13" x14ac:dyDescent="0.2">
      <c r="D9" s="98"/>
      <c r="I9" s="98"/>
    </row>
    <row r="10" spans="1:13" x14ac:dyDescent="0.2">
      <c r="D10" s="98"/>
      <c r="I10" s="98"/>
    </row>
    <row r="11" spans="1:13" x14ac:dyDescent="0.2">
      <c r="D11" s="98"/>
      <c r="I11" s="98"/>
    </row>
    <row r="12" spans="1:13" x14ac:dyDescent="0.2">
      <c r="A12" s="100" t="s">
        <v>161</v>
      </c>
      <c r="B12" s="96"/>
      <c r="C12" s="96"/>
      <c r="D12" s="98"/>
      <c r="F12" s="100" t="s">
        <v>161</v>
      </c>
      <c r="G12" s="1"/>
      <c r="I12" s="98"/>
      <c r="K12" s="100" t="s">
        <v>161</v>
      </c>
      <c r="L12" s="1"/>
    </row>
    <row r="13" spans="1:13" x14ac:dyDescent="0.2">
      <c r="B13" s="96"/>
      <c r="C13" s="96"/>
      <c r="D13" s="98"/>
      <c r="G13" s="1"/>
      <c r="I13" s="98"/>
      <c r="L13" s="1"/>
    </row>
    <row r="14" spans="1:13" x14ac:dyDescent="0.2">
      <c r="B14" s="94" t="s">
        <v>157</v>
      </c>
      <c r="C14" s="95"/>
      <c r="D14" s="98"/>
      <c r="G14" t="s">
        <v>167</v>
      </c>
      <c r="I14" s="98"/>
      <c r="L14" t="s">
        <v>170</v>
      </c>
    </row>
    <row r="15" spans="1:13" x14ac:dyDescent="0.2">
      <c r="B15" s="94" t="s">
        <v>1</v>
      </c>
      <c r="C15" s="95"/>
      <c r="D15" s="99"/>
      <c r="G15" s="95" t="s">
        <v>127</v>
      </c>
      <c r="I15" s="99"/>
    </row>
    <row r="16" spans="1:13" x14ac:dyDescent="0.2">
      <c r="B16" s="94" t="s">
        <v>2</v>
      </c>
      <c r="C16" s="95"/>
      <c r="D16" s="99"/>
      <c r="G16" s="95" t="s">
        <v>128</v>
      </c>
      <c r="I16" s="99"/>
    </row>
    <row r="17" spans="1:12" x14ac:dyDescent="0.2">
      <c r="B17" s="94" t="s">
        <v>3</v>
      </c>
      <c r="C17" s="95"/>
      <c r="D17" s="99"/>
      <c r="G17" s="95" t="s">
        <v>129</v>
      </c>
      <c r="I17" s="99"/>
    </row>
    <row r="18" spans="1:12" ht="4.1500000000000004" customHeight="1" x14ac:dyDescent="0.2">
      <c r="D18" s="98"/>
      <c r="I18" s="98"/>
    </row>
    <row r="19" spans="1:12" x14ac:dyDescent="0.2">
      <c r="A19" s="100" t="s">
        <v>162</v>
      </c>
      <c r="D19" s="98"/>
      <c r="F19" s="100" t="s">
        <v>162</v>
      </c>
      <c r="I19" s="98"/>
      <c r="K19" s="100" t="s">
        <v>162</v>
      </c>
    </row>
    <row r="20" spans="1:12" x14ac:dyDescent="0.2">
      <c r="D20" s="98"/>
      <c r="I20" s="98"/>
    </row>
    <row r="21" spans="1:12" x14ac:dyDescent="0.2">
      <c r="B21" t="s">
        <v>163</v>
      </c>
      <c r="D21" s="98"/>
      <c r="G21" t="s">
        <v>168</v>
      </c>
      <c r="I21" s="98"/>
      <c r="L21" t="s">
        <v>171</v>
      </c>
    </row>
    <row r="22" spans="1:12" x14ac:dyDescent="0.2">
      <c r="B22" s="94" t="s">
        <v>158</v>
      </c>
      <c r="C22" s="95"/>
      <c r="D22" s="98"/>
      <c r="G22" s="95" t="s">
        <v>127</v>
      </c>
      <c r="I22" s="98"/>
      <c r="L22" t="s">
        <v>172</v>
      </c>
    </row>
    <row r="23" spans="1:12" x14ac:dyDescent="0.2">
      <c r="B23" s="94" t="s">
        <v>159</v>
      </c>
      <c r="C23" s="95"/>
      <c r="D23" s="98"/>
      <c r="G23" s="95" t="s">
        <v>128</v>
      </c>
      <c r="I23" s="98"/>
    </row>
    <row r="24" spans="1:12" x14ac:dyDescent="0.2">
      <c r="B24" s="94" t="s">
        <v>160</v>
      </c>
      <c r="C24" s="95"/>
      <c r="D24" s="98"/>
      <c r="G24" s="95" t="s">
        <v>129</v>
      </c>
      <c r="I24" s="98"/>
    </row>
    <row r="25" spans="1:12" x14ac:dyDescent="0.2">
      <c r="B25" s="94" t="s">
        <v>9</v>
      </c>
      <c r="C25" s="95"/>
      <c r="D25" s="98"/>
      <c r="G25" s="114" t="s">
        <v>273</v>
      </c>
      <c r="I25" s="98"/>
    </row>
    <row r="26" spans="1:12" ht="4.1500000000000004" customHeight="1" x14ac:dyDescent="0.2">
      <c r="D26" s="98"/>
      <c r="I26" s="98"/>
    </row>
    <row r="27" spans="1:12" x14ac:dyDescent="0.2">
      <c r="A27" s="100" t="s">
        <v>164</v>
      </c>
      <c r="D27" s="98"/>
      <c r="F27" s="100"/>
      <c r="G27" s="95" t="s">
        <v>127</v>
      </c>
      <c r="I27" s="98"/>
      <c r="K27" s="100" t="s">
        <v>164</v>
      </c>
    </row>
    <row r="28" spans="1:12" x14ac:dyDescent="0.2">
      <c r="D28" s="98"/>
      <c r="G28" s="95" t="s">
        <v>128</v>
      </c>
      <c r="I28" s="98"/>
    </row>
    <row r="29" spans="1:12" x14ac:dyDescent="0.2">
      <c r="B29" t="s">
        <v>165</v>
      </c>
      <c r="D29" s="98"/>
      <c r="G29" s="95" t="s">
        <v>129</v>
      </c>
      <c r="I29" s="98"/>
      <c r="L29" t="s">
        <v>173</v>
      </c>
    </row>
    <row r="30" spans="1:12" x14ac:dyDescent="0.2">
      <c r="B30" s="95" t="s">
        <v>127</v>
      </c>
      <c r="C30" s="95"/>
      <c r="D30" s="98"/>
      <c r="I30" s="98"/>
      <c r="L30" s="95" t="s">
        <v>174</v>
      </c>
    </row>
    <row r="31" spans="1:12" x14ac:dyDescent="0.2">
      <c r="B31" s="95" t="s">
        <v>128</v>
      </c>
      <c r="C31" s="95"/>
      <c r="D31" s="98"/>
      <c r="I31" s="98"/>
      <c r="L31" s="95" t="s">
        <v>175</v>
      </c>
    </row>
    <row r="32" spans="1:12" x14ac:dyDescent="0.2">
      <c r="B32" s="95" t="s">
        <v>129</v>
      </c>
      <c r="C32" s="95"/>
      <c r="D32" s="98"/>
      <c r="I32" s="98"/>
      <c r="L32" s="95" t="s">
        <v>176</v>
      </c>
    </row>
    <row r="33" spans="2:12" x14ac:dyDescent="0.2">
      <c r="B33" s="95"/>
      <c r="C33" s="95"/>
      <c r="D33" s="98"/>
      <c r="I33" s="98"/>
      <c r="L33" s="95" t="s">
        <v>177</v>
      </c>
    </row>
  </sheetData>
  <mergeCells count="3">
    <mergeCell ref="A7:C7"/>
    <mergeCell ref="E7:H7"/>
    <mergeCell ref="J7:M7"/>
  </mergeCells>
  <pageMargins left="0.7" right="0.7" top="0.75" bottom="0.75" header="0.3" footer="0.3"/>
  <pageSetup orientation="landscape" horizontalDpi="1200" verticalDpi="1200" r:id="rId1"/>
  <headerFooter>
    <oddFooter>&amp;CACC202 - MANAGERIAL ACCOUNTING</oddFooter>
  </headerFooter>
  <ignoredErrors>
    <ignoredError sqref="A12:A28 F12:F19 K12:K27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7030A0"/>
    <pageSetUpPr fitToPage="1"/>
  </sheetPr>
  <dimension ref="B2:F43"/>
  <sheetViews>
    <sheetView showGridLines="0" topLeftCell="A22" workbookViewId="0">
      <selection activeCell="K16" sqref="K16"/>
    </sheetView>
  </sheetViews>
  <sheetFormatPr defaultRowHeight="12.75" x14ac:dyDescent="0.2"/>
  <cols>
    <col min="1" max="2" width="2.7109375" customWidth="1"/>
    <col min="3" max="3" width="41.7109375" customWidth="1"/>
    <col min="4" max="5" width="15.7109375" customWidth="1"/>
    <col min="6" max="6" width="2.7109375" customWidth="1"/>
  </cols>
  <sheetData>
    <row r="2" spans="2:6" x14ac:dyDescent="0.2">
      <c r="B2" s="2"/>
      <c r="C2" s="3"/>
      <c r="D2" s="3"/>
      <c r="E2" s="3"/>
      <c r="F2" s="4"/>
    </row>
    <row r="3" spans="2:6" ht="21" x14ac:dyDescent="0.35">
      <c r="B3" s="5"/>
      <c r="C3" s="16" t="str">
        <f>CompanyName</f>
        <v>XYZ Corporation</v>
      </c>
      <c r="D3" s="16"/>
      <c r="E3" s="17"/>
      <c r="F3" s="7"/>
    </row>
    <row r="4" spans="2:6" ht="15.75" x14ac:dyDescent="0.25">
      <c r="B4" s="5"/>
      <c r="C4" s="18" t="s">
        <v>93</v>
      </c>
      <c r="D4" s="18"/>
      <c r="E4" s="17"/>
      <c r="F4" s="7"/>
    </row>
    <row r="5" spans="2:6" ht="13.5" thickBot="1" x14ac:dyDescent="0.25">
      <c r="B5" s="19"/>
      <c r="C5" s="14"/>
      <c r="D5" s="14"/>
      <c r="E5" s="14"/>
      <c r="F5" s="20"/>
    </row>
    <row r="6" spans="2:6" x14ac:dyDescent="0.2">
      <c r="B6" s="5"/>
      <c r="C6" s="17"/>
      <c r="D6" s="17"/>
      <c r="E6" s="17"/>
      <c r="F6" s="7"/>
    </row>
    <row r="7" spans="2:6" x14ac:dyDescent="0.2">
      <c r="B7" s="5"/>
      <c r="C7" s="6" t="s">
        <v>46</v>
      </c>
      <c r="D7" s="6"/>
      <c r="E7" s="17"/>
      <c r="F7" s="7"/>
    </row>
    <row r="8" spans="2:6" ht="13.9" customHeight="1" x14ac:dyDescent="0.2">
      <c r="B8" s="5"/>
      <c r="C8" s="67" t="s">
        <v>94</v>
      </c>
      <c r="D8" s="67"/>
      <c r="E8" s="67"/>
      <c r="F8" s="7"/>
    </row>
    <row r="9" spans="2:6" ht="13.9" customHeight="1" x14ac:dyDescent="0.2">
      <c r="B9" s="5"/>
      <c r="C9" s="72" t="s">
        <v>95</v>
      </c>
      <c r="D9" s="72"/>
      <c r="E9" s="66"/>
      <c r="F9" s="7"/>
    </row>
    <row r="10" spans="2:6" ht="13.9" customHeight="1" x14ac:dyDescent="0.2">
      <c r="B10" s="5"/>
      <c r="C10" s="73" t="s">
        <v>96</v>
      </c>
      <c r="D10" s="73"/>
      <c r="E10" s="66"/>
      <c r="F10" s="7"/>
    </row>
    <row r="11" spans="2:6" ht="13.9" customHeight="1" x14ac:dyDescent="0.2">
      <c r="B11" s="5"/>
      <c r="C11" s="73" t="s">
        <v>97</v>
      </c>
      <c r="D11" s="73"/>
      <c r="E11" s="66"/>
      <c r="F11" s="7"/>
    </row>
    <row r="12" spans="2:6" ht="13.9" customHeight="1" x14ac:dyDescent="0.2">
      <c r="B12" s="5"/>
      <c r="C12" s="72" t="s">
        <v>98</v>
      </c>
      <c r="D12" s="72"/>
      <c r="E12" s="66"/>
      <c r="F12" s="7"/>
    </row>
    <row r="13" spans="2:6" ht="13.9" customHeight="1" x14ac:dyDescent="0.2">
      <c r="B13" s="5"/>
      <c r="C13" s="73" t="s">
        <v>99</v>
      </c>
      <c r="D13" s="73"/>
      <c r="E13" s="66"/>
      <c r="F13" s="7"/>
    </row>
    <row r="14" spans="2:6" ht="13.9" customHeight="1" x14ac:dyDescent="0.2">
      <c r="B14" s="5"/>
      <c r="C14" s="72" t="s">
        <v>100</v>
      </c>
      <c r="D14" s="72"/>
      <c r="E14" s="66"/>
      <c r="F14" s="7"/>
    </row>
    <row r="15" spans="2:6" ht="13.9" customHeight="1" x14ac:dyDescent="0.2">
      <c r="B15" s="5"/>
      <c r="C15" s="73" t="s">
        <v>101</v>
      </c>
      <c r="D15" s="73"/>
      <c r="E15" s="66"/>
      <c r="F15" s="7"/>
    </row>
    <row r="16" spans="2:6" ht="13.5" thickBot="1" x14ac:dyDescent="0.25">
      <c r="B16" s="19"/>
      <c r="C16" s="14"/>
      <c r="D16" s="14"/>
      <c r="E16" s="14"/>
      <c r="F16" s="20"/>
    </row>
    <row r="17" spans="2:6" x14ac:dyDescent="0.2">
      <c r="B17" s="5"/>
      <c r="C17" s="17"/>
      <c r="D17" s="17"/>
      <c r="E17" s="17"/>
      <c r="F17" s="7"/>
    </row>
    <row r="18" spans="2:6" x14ac:dyDescent="0.2">
      <c r="B18" s="121" t="str">
        <f>CompanyName</f>
        <v>XYZ Corporation</v>
      </c>
      <c r="C18" s="122"/>
      <c r="D18" s="122"/>
      <c r="E18" s="122"/>
      <c r="F18" s="123"/>
    </row>
    <row r="19" spans="2:6" x14ac:dyDescent="0.2">
      <c r="B19" s="121" t="s">
        <v>282</v>
      </c>
      <c r="C19" s="122"/>
      <c r="D19" s="122"/>
      <c r="E19" s="122"/>
      <c r="F19" s="123"/>
    </row>
    <row r="20" spans="2:6" x14ac:dyDescent="0.2">
      <c r="B20" s="121" t="s">
        <v>125</v>
      </c>
      <c r="C20" s="122"/>
      <c r="D20" s="122"/>
      <c r="E20" s="122"/>
      <c r="F20" s="123"/>
    </row>
    <row r="21" spans="2:6" x14ac:dyDescent="0.2">
      <c r="B21" s="5"/>
      <c r="C21" s="17"/>
      <c r="D21" s="17"/>
      <c r="E21" s="17"/>
      <c r="F21" s="7"/>
    </row>
    <row r="22" spans="2:6" x14ac:dyDescent="0.2">
      <c r="B22" s="5"/>
      <c r="C22" s="6"/>
      <c r="D22" s="6"/>
      <c r="E22" s="17"/>
      <c r="F22" s="7"/>
    </row>
    <row r="23" spans="2:6" ht="4.1500000000000004" customHeight="1" x14ac:dyDescent="0.2">
      <c r="B23" s="5"/>
      <c r="C23" s="17"/>
      <c r="D23" s="17"/>
      <c r="E23" s="17"/>
      <c r="F23" s="7"/>
    </row>
    <row r="24" spans="2:6" x14ac:dyDescent="0.2">
      <c r="B24" s="5"/>
      <c r="C24" s="17" t="s">
        <v>103</v>
      </c>
      <c r="D24" s="17"/>
      <c r="E24" s="56">
        <v>0</v>
      </c>
      <c r="F24" s="7"/>
    </row>
    <row r="25" spans="2:6" x14ac:dyDescent="0.2">
      <c r="B25" s="5"/>
      <c r="C25" s="17" t="s">
        <v>104</v>
      </c>
      <c r="D25" s="17"/>
      <c r="E25" s="69"/>
      <c r="F25" s="7"/>
    </row>
    <row r="26" spans="2:6" x14ac:dyDescent="0.2">
      <c r="B26" s="5"/>
      <c r="C26" s="51" t="s">
        <v>105</v>
      </c>
      <c r="D26" s="56">
        <v>0</v>
      </c>
      <c r="E26" s="69"/>
      <c r="F26" s="7"/>
    </row>
    <row r="27" spans="2:6" x14ac:dyDescent="0.2">
      <c r="B27" s="5"/>
      <c r="C27" s="51" t="s">
        <v>106</v>
      </c>
      <c r="D27" s="77">
        <v>0</v>
      </c>
      <c r="E27" s="69"/>
      <c r="F27" s="7"/>
    </row>
    <row r="28" spans="2:6" ht="4.1500000000000004" customHeight="1" x14ac:dyDescent="0.2">
      <c r="B28" s="5"/>
      <c r="C28" s="51"/>
      <c r="D28" s="83"/>
      <c r="E28" s="69"/>
      <c r="F28" s="7"/>
    </row>
    <row r="29" spans="2:6" x14ac:dyDescent="0.2">
      <c r="B29" s="5"/>
      <c r="C29" s="51" t="s">
        <v>111</v>
      </c>
      <c r="D29" s="56">
        <v>0</v>
      </c>
      <c r="E29" s="69"/>
      <c r="F29" s="7"/>
    </row>
    <row r="30" spans="2:6" x14ac:dyDescent="0.2">
      <c r="B30" s="5"/>
      <c r="C30" s="51" t="s">
        <v>107</v>
      </c>
      <c r="D30" s="79">
        <v>0</v>
      </c>
      <c r="E30" s="69"/>
      <c r="F30" s="7"/>
    </row>
    <row r="31" spans="2:6" ht="4.1500000000000004" customHeight="1" x14ac:dyDescent="0.2">
      <c r="B31" s="5"/>
      <c r="C31" s="51"/>
      <c r="D31" s="75"/>
      <c r="E31" s="74"/>
      <c r="F31" s="7"/>
    </row>
    <row r="32" spans="2:6" x14ac:dyDescent="0.2">
      <c r="B32" s="5"/>
      <c r="C32" s="51" t="s">
        <v>108</v>
      </c>
      <c r="D32" s="75"/>
      <c r="E32" s="56">
        <v>0</v>
      </c>
      <c r="F32" s="7"/>
    </row>
    <row r="33" spans="2:6" x14ac:dyDescent="0.2">
      <c r="B33" s="5"/>
      <c r="C33" s="17"/>
      <c r="D33" s="17"/>
      <c r="E33" s="69"/>
      <c r="F33" s="7"/>
    </row>
    <row r="34" spans="2:6" x14ac:dyDescent="0.2">
      <c r="B34" s="5"/>
      <c r="C34" s="76" t="s">
        <v>98</v>
      </c>
      <c r="D34" s="17"/>
      <c r="E34" s="81">
        <v>0</v>
      </c>
      <c r="F34" s="7"/>
    </row>
    <row r="35" spans="2:6" x14ac:dyDescent="0.2">
      <c r="B35" s="5"/>
      <c r="C35" s="76" t="s">
        <v>100</v>
      </c>
      <c r="D35" s="17"/>
      <c r="E35" s="82">
        <v>0</v>
      </c>
      <c r="F35" s="7"/>
    </row>
    <row r="36" spans="2:6" ht="4.1500000000000004" customHeight="1" x14ac:dyDescent="0.2">
      <c r="B36" s="5"/>
      <c r="C36" s="76"/>
      <c r="D36" s="17"/>
      <c r="E36" s="69"/>
      <c r="F36" s="7"/>
    </row>
    <row r="37" spans="2:6" x14ac:dyDescent="0.2">
      <c r="B37" s="5"/>
      <c r="C37" s="17" t="s">
        <v>109</v>
      </c>
      <c r="D37" s="17"/>
      <c r="E37" s="56">
        <v>0</v>
      </c>
      <c r="F37" s="7"/>
    </row>
    <row r="38" spans="2:6" x14ac:dyDescent="0.2">
      <c r="B38" s="5"/>
      <c r="C38" s="17"/>
      <c r="D38" s="17"/>
      <c r="E38" s="69"/>
      <c r="F38" s="7"/>
    </row>
    <row r="39" spans="2:6" x14ac:dyDescent="0.2">
      <c r="B39" s="5"/>
      <c r="C39" s="17" t="s">
        <v>112</v>
      </c>
      <c r="D39" s="17"/>
      <c r="E39" s="81">
        <v>0</v>
      </c>
      <c r="F39" s="7"/>
    </row>
    <row r="40" spans="2:6" x14ac:dyDescent="0.2">
      <c r="B40" s="5"/>
      <c r="C40" s="17"/>
      <c r="D40" s="17"/>
      <c r="E40" s="69"/>
      <c r="F40" s="7"/>
    </row>
    <row r="41" spans="2:6" ht="13.5" thickBot="1" x14ac:dyDescent="0.25">
      <c r="B41" s="5"/>
      <c r="C41" s="21" t="s">
        <v>110</v>
      </c>
      <c r="D41" s="21"/>
      <c r="E41" s="78">
        <v>0</v>
      </c>
      <c r="F41" s="7"/>
    </row>
    <row r="42" spans="2:6" x14ac:dyDescent="0.2">
      <c r="B42" s="5"/>
      <c r="C42" s="17"/>
      <c r="D42" s="17"/>
      <c r="E42" s="17"/>
      <c r="F42" s="7"/>
    </row>
    <row r="43" spans="2:6" ht="4.1500000000000004" customHeight="1" x14ac:dyDescent="0.2">
      <c r="B43" s="9"/>
      <c r="C43" s="10"/>
      <c r="D43" s="10"/>
      <c r="E43" s="10"/>
      <c r="F43" s="11"/>
    </row>
  </sheetData>
  <mergeCells count="3">
    <mergeCell ref="B18:F18"/>
    <mergeCell ref="B19:F19"/>
    <mergeCell ref="B20:F20"/>
  </mergeCells>
  <printOptions horizontalCentered="1"/>
  <pageMargins left="0.2" right="0.2" top="0.25" bottom="0.75" header="0.3" footer="0.3"/>
  <pageSetup orientation="portrait" horizontalDpi="1200" verticalDpi="1200" r:id="rId1"/>
  <headerFooter>
    <oddFooter>&amp;C&amp;8ACC202 - MANAGERIAL ACCOUNTING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  <pageSetUpPr fitToPage="1"/>
  </sheetPr>
  <dimension ref="B1:F53"/>
  <sheetViews>
    <sheetView showGridLines="0" topLeftCell="A32" workbookViewId="0">
      <selection activeCell="H18" sqref="H18"/>
    </sheetView>
  </sheetViews>
  <sheetFormatPr defaultRowHeight="12.75" x14ac:dyDescent="0.2"/>
  <cols>
    <col min="1" max="2" width="2.7109375" customWidth="1"/>
    <col min="3" max="3" width="41.7109375" customWidth="1"/>
    <col min="4" max="5" width="15.7109375" customWidth="1"/>
    <col min="6" max="6" width="2.7109375" customWidth="1"/>
  </cols>
  <sheetData>
    <row r="1" spans="2:6" ht="13.5" customHeight="1" x14ac:dyDescent="0.2"/>
    <row r="2" spans="2:6" x14ac:dyDescent="0.2">
      <c r="B2" s="2"/>
      <c r="C2" s="3"/>
      <c r="D2" s="3"/>
      <c r="E2" s="3"/>
      <c r="F2" s="4"/>
    </row>
    <row r="3" spans="2:6" ht="21" x14ac:dyDescent="0.35">
      <c r="B3" s="5"/>
      <c r="C3" s="16" t="str">
        <f>CompanyName</f>
        <v>XYZ Corporation</v>
      </c>
      <c r="D3" s="16"/>
      <c r="E3" s="17"/>
      <c r="F3" s="7"/>
    </row>
    <row r="4" spans="2:6" ht="15.75" x14ac:dyDescent="0.25">
      <c r="B4" s="5"/>
      <c r="C4" s="18" t="s">
        <v>113</v>
      </c>
      <c r="D4" s="18"/>
      <c r="E4" s="17"/>
      <c r="F4" s="7"/>
    </row>
    <row r="5" spans="2:6" ht="13.5" thickBot="1" x14ac:dyDescent="0.25">
      <c r="B5" s="19"/>
      <c r="C5" s="14"/>
      <c r="D5" s="14"/>
      <c r="E5" s="14"/>
      <c r="F5" s="20"/>
    </row>
    <row r="6" spans="2:6" x14ac:dyDescent="0.2">
      <c r="B6" s="5"/>
      <c r="C6" s="17"/>
      <c r="D6" s="17"/>
      <c r="E6" s="17"/>
      <c r="F6" s="7"/>
    </row>
    <row r="7" spans="2:6" x14ac:dyDescent="0.2">
      <c r="B7" s="5"/>
      <c r="C7" s="6" t="s">
        <v>46</v>
      </c>
      <c r="D7" s="6"/>
      <c r="E7" s="17"/>
      <c r="F7" s="7"/>
    </row>
    <row r="8" spans="2:6" x14ac:dyDescent="0.2">
      <c r="B8" s="5"/>
      <c r="C8" s="67" t="s">
        <v>102</v>
      </c>
      <c r="D8" s="67"/>
      <c r="E8" s="17"/>
      <c r="F8" s="7"/>
    </row>
    <row r="9" spans="2:6" ht="13.9" customHeight="1" x14ac:dyDescent="0.2">
      <c r="B9" s="5"/>
      <c r="C9" s="67" t="s">
        <v>114</v>
      </c>
      <c r="D9" s="67"/>
      <c r="E9" s="67"/>
      <c r="F9" s="7"/>
    </row>
    <row r="10" spans="2:6" ht="13.9" customHeight="1" x14ac:dyDescent="0.2">
      <c r="B10" s="5"/>
      <c r="C10" s="73" t="s">
        <v>115</v>
      </c>
      <c r="D10" s="67"/>
      <c r="E10" s="67"/>
      <c r="F10" s="7"/>
    </row>
    <row r="11" spans="2:6" ht="13.9" customHeight="1" x14ac:dyDescent="0.2">
      <c r="B11" s="5"/>
      <c r="C11" s="73"/>
      <c r="D11" s="67"/>
      <c r="E11" s="67"/>
      <c r="F11" s="7"/>
    </row>
    <row r="12" spans="2:6" ht="13.9" customHeight="1" x14ac:dyDescent="0.2">
      <c r="B12" s="5"/>
      <c r="C12" s="80" t="s">
        <v>116</v>
      </c>
      <c r="D12" s="72"/>
      <c r="E12" s="66"/>
      <c r="F12" s="7"/>
    </row>
    <row r="13" spans="2:6" ht="13.9" customHeight="1" x14ac:dyDescent="0.2">
      <c r="B13" s="5"/>
      <c r="C13" s="73" t="s">
        <v>117</v>
      </c>
      <c r="D13" s="73"/>
      <c r="E13" s="66"/>
      <c r="F13" s="7"/>
    </row>
    <row r="14" spans="2:6" ht="13.9" customHeight="1" x14ac:dyDescent="0.2">
      <c r="B14" s="5"/>
      <c r="C14" s="73" t="s">
        <v>118</v>
      </c>
      <c r="D14" s="73"/>
      <c r="E14" s="66"/>
      <c r="F14" s="7"/>
    </row>
    <row r="15" spans="2:6" ht="13.9" customHeight="1" x14ac:dyDescent="0.2">
      <c r="B15" s="5"/>
      <c r="C15" s="73" t="s">
        <v>119</v>
      </c>
      <c r="D15" s="73"/>
      <c r="E15" s="66"/>
      <c r="F15" s="7"/>
    </row>
    <row r="16" spans="2:6" ht="13.9" customHeight="1" x14ac:dyDescent="0.2">
      <c r="B16" s="5"/>
      <c r="C16" s="73" t="s">
        <v>120</v>
      </c>
      <c r="D16" s="73"/>
      <c r="E16" s="66"/>
      <c r="F16" s="7"/>
    </row>
    <row r="17" spans="2:6" ht="13.9" customHeight="1" x14ac:dyDescent="0.2">
      <c r="B17" s="5"/>
      <c r="C17" s="73" t="s">
        <v>121</v>
      </c>
      <c r="D17" s="73"/>
      <c r="E17" s="66"/>
      <c r="F17" s="7"/>
    </row>
    <row r="18" spans="2:6" ht="13.9" customHeight="1" x14ac:dyDescent="0.2">
      <c r="B18" s="5"/>
      <c r="C18" s="73" t="s">
        <v>122</v>
      </c>
      <c r="D18" s="73"/>
      <c r="E18" s="66"/>
      <c r="F18" s="7"/>
    </row>
    <row r="19" spans="2:6" ht="13.9" customHeight="1" x14ac:dyDescent="0.2">
      <c r="B19" s="5"/>
      <c r="C19" s="73" t="s">
        <v>123</v>
      </c>
      <c r="D19" s="73"/>
      <c r="E19" s="66"/>
      <c r="F19" s="7"/>
    </row>
    <row r="20" spans="2:6" ht="13.5" thickBot="1" x14ac:dyDescent="0.25">
      <c r="B20" s="19"/>
      <c r="C20" s="14"/>
      <c r="D20" s="14"/>
      <c r="E20" s="14"/>
      <c r="F20" s="20"/>
    </row>
    <row r="21" spans="2:6" x14ac:dyDescent="0.2">
      <c r="B21" s="5"/>
      <c r="C21" s="17"/>
      <c r="D21" s="17"/>
      <c r="E21" s="17"/>
      <c r="F21" s="7"/>
    </row>
    <row r="22" spans="2:6" x14ac:dyDescent="0.2">
      <c r="B22" s="121" t="str">
        <f>CompanyName</f>
        <v>XYZ Corporation</v>
      </c>
      <c r="C22" s="122"/>
      <c r="D22" s="122"/>
      <c r="E22" s="122"/>
      <c r="F22" s="123"/>
    </row>
    <row r="23" spans="2:6" x14ac:dyDescent="0.2">
      <c r="B23" s="121" t="s">
        <v>124</v>
      </c>
      <c r="C23" s="122"/>
      <c r="D23" s="122"/>
      <c r="E23" s="122"/>
      <c r="F23" s="123"/>
    </row>
    <row r="24" spans="2:6" x14ac:dyDescent="0.2">
      <c r="B24" s="121" t="s">
        <v>125</v>
      </c>
      <c r="C24" s="122"/>
      <c r="D24" s="122"/>
      <c r="E24" s="122"/>
      <c r="F24" s="123"/>
    </row>
    <row r="25" spans="2:6" x14ac:dyDescent="0.2">
      <c r="B25" s="5"/>
      <c r="C25" s="17"/>
      <c r="D25" s="17"/>
      <c r="E25" s="17"/>
      <c r="F25" s="7"/>
    </row>
    <row r="26" spans="2:6" x14ac:dyDescent="0.2">
      <c r="B26" s="5"/>
      <c r="C26" s="6"/>
      <c r="D26" s="6"/>
      <c r="E26" s="17"/>
      <c r="F26" s="7"/>
    </row>
    <row r="27" spans="2:6" ht="4.1500000000000004" customHeight="1" x14ac:dyDescent="0.2">
      <c r="B27" s="5"/>
      <c r="C27" s="17"/>
      <c r="D27" s="17"/>
      <c r="E27" s="17"/>
      <c r="F27" s="7"/>
    </row>
    <row r="28" spans="2:6" x14ac:dyDescent="0.2">
      <c r="B28" s="5"/>
      <c r="C28" s="84" t="s">
        <v>126</v>
      </c>
      <c r="D28" s="17"/>
      <c r="E28" s="17"/>
      <c r="F28" s="7"/>
    </row>
    <row r="29" spans="2:6" x14ac:dyDescent="0.2">
      <c r="B29" s="5"/>
      <c r="C29" s="51" t="s">
        <v>127</v>
      </c>
      <c r="D29" s="110">
        <v>0</v>
      </c>
      <c r="E29" s="17"/>
      <c r="F29" s="7"/>
    </row>
    <row r="30" spans="2:6" x14ac:dyDescent="0.2">
      <c r="B30" s="5"/>
      <c r="C30" s="51" t="s">
        <v>128</v>
      </c>
      <c r="D30" s="79">
        <v>0</v>
      </c>
      <c r="E30" s="17"/>
      <c r="F30" s="7"/>
    </row>
    <row r="31" spans="2:6" x14ac:dyDescent="0.2">
      <c r="B31" s="5"/>
      <c r="C31" s="51" t="s">
        <v>129</v>
      </c>
      <c r="D31" s="79">
        <v>0</v>
      </c>
      <c r="E31" s="17"/>
      <c r="F31" s="7"/>
    </row>
    <row r="32" spans="2:6" ht="4.1500000000000004" customHeight="1" x14ac:dyDescent="0.2">
      <c r="B32" s="5"/>
      <c r="C32" s="51"/>
      <c r="D32" s="17"/>
      <c r="E32" s="10"/>
      <c r="F32" s="7"/>
    </row>
    <row r="33" spans="2:6" x14ac:dyDescent="0.2">
      <c r="B33" s="5"/>
      <c r="C33" s="85" t="s">
        <v>130</v>
      </c>
      <c r="D33" s="17"/>
      <c r="E33" s="110">
        <v>0</v>
      </c>
      <c r="F33" s="7"/>
    </row>
    <row r="34" spans="2:6" x14ac:dyDescent="0.2">
      <c r="B34" s="5"/>
      <c r="C34" s="76" t="s">
        <v>131</v>
      </c>
      <c r="D34" s="17"/>
      <c r="E34" s="81">
        <v>0</v>
      </c>
      <c r="F34" s="7"/>
    </row>
    <row r="35" spans="2:6" ht="13.5" thickBot="1" x14ac:dyDescent="0.25">
      <c r="B35" s="5"/>
      <c r="C35" s="76" t="s">
        <v>134</v>
      </c>
      <c r="D35" s="17"/>
      <c r="E35" s="78">
        <v>0</v>
      </c>
      <c r="F35" s="7"/>
    </row>
    <row r="36" spans="2:6" x14ac:dyDescent="0.2">
      <c r="B36" s="5"/>
      <c r="C36" s="17"/>
      <c r="D36" s="17"/>
      <c r="E36" s="17"/>
      <c r="F36" s="7"/>
    </row>
    <row r="37" spans="2:6" x14ac:dyDescent="0.2">
      <c r="B37" s="5"/>
      <c r="C37" s="17" t="s">
        <v>135</v>
      </c>
      <c r="D37" s="17"/>
      <c r="E37" s="69"/>
      <c r="F37" s="7"/>
    </row>
    <row r="38" spans="2:6" x14ac:dyDescent="0.2">
      <c r="B38" s="5"/>
      <c r="C38" s="51" t="s">
        <v>136</v>
      </c>
      <c r="D38" s="110">
        <v>0</v>
      </c>
      <c r="E38" s="69"/>
      <c r="F38" s="7"/>
    </row>
    <row r="39" spans="2:6" x14ac:dyDescent="0.2">
      <c r="B39" s="5"/>
      <c r="C39" s="51" t="s">
        <v>137</v>
      </c>
      <c r="D39" s="79">
        <v>0</v>
      </c>
      <c r="E39" s="69"/>
      <c r="F39" s="7"/>
    </row>
    <row r="40" spans="2:6" x14ac:dyDescent="0.2">
      <c r="B40" s="5"/>
      <c r="C40" s="51" t="s">
        <v>233</v>
      </c>
      <c r="D40" s="79">
        <v>0</v>
      </c>
      <c r="E40" s="69"/>
      <c r="F40" s="7"/>
    </row>
    <row r="41" spans="2:6" x14ac:dyDescent="0.2">
      <c r="B41" s="5"/>
      <c r="C41" s="51" t="s">
        <v>272</v>
      </c>
      <c r="D41" s="79">
        <v>0</v>
      </c>
      <c r="E41" s="69"/>
      <c r="F41" s="7"/>
    </row>
    <row r="42" spans="2:6" x14ac:dyDescent="0.2">
      <c r="B42" s="5"/>
      <c r="C42" s="51" t="s">
        <v>25</v>
      </c>
      <c r="D42" s="79">
        <v>0</v>
      </c>
      <c r="E42" s="69"/>
      <c r="F42" s="7"/>
    </row>
    <row r="43" spans="2:6" x14ac:dyDescent="0.2">
      <c r="B43" s="5"/>
      <c r="C43" s="51" t="s">
        <v>41</v>
      </c>
      <c r="D43" s="79">
        <v>0</v>
      </c>
      <c r="E43" s="69"/>
      <c r="F43" s="7"/>
    </row>
    <row r="44" spans="2:6" x14ac:dyDescent="0.2">
      <c r="B44" s="5"/>
      <c r="C44" s="51" t="s">
        <v>138</v>
      </c>
      <c r="D44" s="79">
        <v>0</v>
      </c>
      <c r="E44" s="69"/>
      <c r="F44" s="7"/>
    </row>
    <row r="45" spans="2:6" ht="4.1500000000000004" customHeight="1" x14ac:dyDescent="0.2">
      <c r="B45" s="5"/>
      <c r="C45" s="51"/>
      <c r="D45" s="83"/>
      <c r="E45" s="74"/>
      <c r="F45" s="7"/>
    </row>
    <row r="46" spans="2:6" x14ac:dyDescent="0.2">
      <c r="B46" s="5"/>
      <c r="C46" s="86" t="s">
        <v>139</v>
      </c>
      <c r="D46" s="75"/>
      <c r="E46" s="110">
        <v>0</v>
      </c>
      <c r="F46" s="7"/>
    </row>
    <row r="47" spans="2:6" x14ac:dyDescent="0.2">
      <c r="B47" s="5"/>
      <c r="C47" s="17"/>
      <c r="D47" s="17"/>
      <c r="E47" s="69"/>
      <c r="F47" s="7"/>
    </row>
    <row r="48" spans="2:6" ht="13.5" thickBot="1" x14ac:dyDescent="0.25">
      <c r="B48" s="5"/>
      <c r="C48" s="21" t="s">
        <v>140</v>
      </c>
      <c r="D48" s="21"/>
      <c r="E48" s="78">
        <v>0</v>
      </c>
      <c r="F48" s="7"/>
    </row>
    <row r="49" spans="2:6" x14ac:dyDescent="0.2">
      <c r="B49" s="5"/>
      <c r="C49" s="17"/>
      <c r="D49" s="17"/>
      <c r="E49" s="17"/>
      <c r="F49" s="7"/>
    </row>
    <row r="50" spans="2:6" x14ac:dyDescent="0.2">
      <c r="B50" s="5"/>
      <c r="C50" s="21" t="s">
        <v>132</v>
      </c>
      <c r="D50" s="17"/>
      <c r="E50" s="17"/>
      <c r="F50" s="7"/>
    </row>
    <row r="51" spans="2:6" x14ac:dyDescent="0.2">
      <c r="B51" s="5"/>
      <c r="C51" s="21" t="s">
        <v>133</v>
      </c>
      <c r="D51" s="17"/>
      <c r="E51" s="17"/>
      <c r="F51" s="7"/>
    </row>
    <row r="52" spans="2:6" x14ac:dyDescent="0.2">
      <c r="B52" s="5"/>
      <c r="C52" s="17"/>
      <c r="D52" s="17"/>
      <c r="E52" s="17"/>
      <c r="F52" s="7"/>
    </row>
    <row r="53" spans="2:6" ht="4.1500000000000004" customHeight="1" x14ac:dyDescent="0.2">
      <c r="B53" s="9"/>
      <c r="C53" s="10"/>
      <c r="D53" s="10"/>
      <c r="E53" s="10"/>
      <c r="F53" s="11"/>
    </row>
  </sheetData>
  <mergeCells count="3">
    <mergeCell ref="B22:F22"/>
    <mergeCell ref="B23:F23"/>
    <mergeCell ref="B24:F24"/>
  </mergeCells>
  <printOptions horizontalCentered="1"/>
  <pageMargins left="0.2" right="0.2" top="0.25" bottom="0.75" header="0.3" footer="0.3"/>
  <pageSetup orientation="portrait" horizontalDpi="1200" verticalDpi="1200" r:id="rId1"/>
  <headerFooter>
    <oddFooter>&amp;C&amp;8ACC202 - MANAGERIAL ACCOUNTING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  <pageSetUpPr fitToPage="1"/>
  </sheetPr>
  <dimension ref="B2:H35"/>
  <sheetViews>
    <sheetView showGridLines="0" topLeftCell="A17" workbookViewId="0">
      <selection activeCell="L32" sqref="L32"/>
    </sheetView>
  </sheetViews>
  <sheetFormatPr defaultRowHeight="12.75" x14ac:dyDescent="0.2"/>
  <cols>
    <col min="1" max="2" width="2.7109375" customWidth="1"/>
    <col min="3" max="3" width="28.140625" customWidth="1"/>
    <col min="4" max="7" width="15.7109375" customWidth="1"/>
    <col min="8" max="8" width="2.7109375" customWidth="1"/>
  </cols>
  <sheetData>
    <row r="2" spans="2:8" x14ac:dyDescent="0.2">
      <c r="B2" s="2"/>
      <c r="C2" s="3"/>
      <c r="D2" s="3"/>
      <c r="E2" s="3"/>
      <c r="F2" s="3"/>
      <c r="G2" s="3"/>
      <c r="H2" s="4"/>
    </row>
    <row r="3" spans="2:8" ht="21" x14ac:dyDescent="0.35">
      <c r="B3" s="5"/>
      <c r="C3" s="16" t="str">
        <f>CompanyName</f>
        <v>XYZ Corporation</v>
      </c>
      <c r="D3" s="16"/>
      <c r="E3" s="16"/>
      <c r="F3" s="16"/>
      <c r="G3" s="17"/>
      <c r="H3" s="7"/>
    </row>
    <row r="4" spans="2:8" ht="15.75" x14ac:dyDescent="0.25">
      <c r="B4" s="5"/>
      <c r="C4" s="18" t="s">
        <v>141</v>
      </c>
      <c r="D4" s="18"/>
      <c r="E4" s="18"/>
      <c r="F4" s="18"/>
      <c r="G4" s="17"/>
      <c r="H4" s="7"/>
    </row>
    <row r="5" spans="2:8" ht="13.5" thickBot="1" x14ac:dyDescent="0.25">
      <c r="B5" s="19"/>
      <c r="C5" s="14"/>
      <c r="D5" s="14"/>
      <c r="E5" s="14"/>
      <c r="F5" s="14"/>
      <c r="G5" s="14"/>
      <c r="H5" s="20"/>
    </row>
    <row r="6" spans="2:8" x14ac:dyDescent="0.2">
      <c r="B6" s="5"/>
      <c r="C6" s="17"/>
      <c r="D6" s="17"/>
      <c r="E6" s="17"/>
      <c r="F6" s="17"/>
      <c r="G6" s="17"/>
      <c r="H6" s="7"/>
    </row>
    <row r="7" spans="2:8" x14ac:dyDescent="0.2">
      <c r="B7" s="5"/>
      <c r="C7" s="6" t="s">
        <v>46</v>
      </c>
      <c r="D7" s="6"/>
      <c r="E7" s="6"/>
      <c r="F7" s="6"/>
      <c r="G7" s="17"/>
      <c r="H7" s="7"/>
    </row>
    <row r="8" spans="2:8" x14ac:dyDescent="0.2">
      <c r="B8" s="5"/>
      <c r="C8" s="67" t="s">
        <v>142</v>
      </c>
      <c r="D8" s="67"/>
      <c r="E8" s="67"/>
      <c r="F8" s="67"/>
      <c r="G8" s="17"/>
      <c r="H8" s="7"/>
    </row>
    <row r="9" spans="2:8" ht="13.9" customHeight="1" x14ac:dyDescent="0.2">
      <c r="B9" s="5"/>
      <c r="C9" s="67" t="s">
        <v>143</v>
      </c>
      <c r="D9" s="67"/>
      <c r="E9" s="67"/>
      <c r="F9" s="67"/>
      <c r="G9" s="67"/>
      <c r="H9" s="7"/>
    </row>
    <row r="10" spans="2:8" ht="13.9" customHeight="1" x14ac:dyDescent="0.2">
      <c r="B10" s="5"/>
      <c r="C10" s="87" t="s">
        <v>144</v>
      </c>
      <c r="D10" s="67"/>
      <c r="E10" s="67"/>
      <c r="F10" s="67"/>
      <c r="G10" s="67"/>
      <c r="H10" s="7"/>
    </row>
    <row r="11" spans="2:8" ht="13.9" customHeight="1" x14ac:dyDescent="0.2">
      <c r="B11" s="5"/>
      <c r="C11" s="73"/>
      <c r="D11" s="67"/>
      <c r="E11" s="67"/>
      <c r="F11" s="67"/>
      <c r="G11" s="67"/>
      <c r="H11" s="7"/>
    </row>
    <row r="12" spans="2:8" ht="13.9" customHeight="1" x14ac:dyDescent="0.2">
      <c r="B12" s="5"/>
      <c r="C12" s="6" t="s">
        <v>145</v>
      </c>
      <c r="D12" s="72"/>
      <c r="E12" s="72"/>
      <c r="F12" s="72"/>
      <c r="G12" s="66"/>
      <c r="H12" s="7"/>
    </row>
    <row r="13" spans="2:8" ht="4.1500000000000004" customHeight="1" x14ac:dyDescent="0.2">
      <c r="B13" s="5"/>
      <c r="C13" s="88"/>
      <c r="D13" s="73"/>
      <c r="E13" s="73"/>
      <c r="F13" s="73"/>
      <c r="G13" s="66"/>
      <c r="H13" s="7"/>
    </row>
    <row r="14" spans="2:8" ht="25.5" x14ac:dyDescent="0.2">
      <c r="B14" s="5"/>
      <c r="C14" s="88"/>
      <c r="D14" s="90" t="s">
        <v>150</v>
      </c>
      <c r="E14" s="90" t="s">
        <v>146</v>
      </c>
      <c r="F14" s="90" t="s">
        <v>151</v>
      </c>
      <c r="G14" s="90" t="s">
        <v>147</v>
      </c>
      <c r="H14" s="7"/>
    </row>
    <row r="15" spans="2:8" ht="4.1500000000000004" customHeight="1" x14ac:dyDescent="0.2">
      <c r="B15" s="5"/>
      <c r="C15" s="88"/>
      <c r="D15" s="89"/>
      <c r="E15" s="89"/>
      <c r="F15" s="89"/>
      <c r="G15" s="89"/>
      <c r="H15" s="7"/>
    </row>
    <row r="16" spans="2:8" ht="13.9" customHeight="1" x14ac:dyDescent="0.2">
      <c r="B16" s="5"/>
      <c r="C16" s="88" t="s">
        <v>148</v>
      </c>
      <c r="D16" s="91">
        <v>150</v>
      </c>
      <c r="E16" s="92">
        <v>12</v>
      </c>
      <c r="F16" s="91">
        <v>180</v>
      </c>
      <c r="G16" s="92">
        <v>11.5</v>
      </c>
      <c r="H16" s="7"/>
    </row>
    <row r="17" spans="2:8" ht="4.1500000000000004" customHeight="1" x14ac:dyDescent="0.2">
      <c r="B17" s="5"/>
      <c r="C17" s="88"/>
      <c r="D17" s="91"/>
      <c r="E17" s="92"/>
      <c r="F17" s="91"/>
      <c r="G17" s="92"/>
      <c r="H17" s="7"/>
    </row>
    <row r="18" spans="2:8" ht="13.9" customHeight="1" x14ac:dyDescent="0.2">
      <c r="B18" s="5"/>
      <c r="C18" s="88" t="s">
        <v>149</v>
      </c>
      <c r="D18" s="91">
        <v>1000</v>
      </c>
      <c r="E18" s="92">
        <v>2</v>
      </c>
      <c r="F18" s="91">
        <v>1200</v>
      </c>
      <c r="G18" s="92">
        <v>3</v>
      </c>
      <c r="H18" s="7"/>
    </row>
    <row r="19" spans="2:8" ht="13.5" thickBot="1" x14ac:dyDescent="0.25">
      <c r="B19" s="19"/>
      <c r="C19" s="14"/>
      <c r="D19" s="14"/>
      <c r="E19" s="14"/>
      <c r="F19" s="14"/>
      <c r="G19" s="14"/>
      <c r="H19" s="20"/>
    </row>
    <row r="20" spans="2:8" x14ac:dyDescent="0.2">
      <c r="B20" s="5"/>
      <c r="C20" s="17"/>
      <c r="D20" s="17"/>
      <c r="E20" s="17"/>
      <c r="F20" s="17"/>
      <c r="G20" s="17"/>
      <c r="H20" s="7"/>
    </row>
    <row r="21" spans="2:8" x14ac:dyDescent="0.2">
      <c r="B21" s="5"/>
      <c r="C21" s="17"/>
      <c r="D21" s="17"/>
      <c r="E21" s="17"/>
      <c r="F21" s="17"/>
      <c r="G21" s="17"/>
      <c r="H21" s="7"/>
    </row>
    <row r="22" spans="2:8" ht="25.5" x14ac:dyDescent="0.2">
      <c r="B22" s="5"/>
      <c r="C22" s="17"/>
      <c r="D22" s="17"/>
      <c r="E22" s="17"/>
      <c r="F22" s="52" t="s">
        <v>154</v>
      </c>
      <c r="G22" s="93" t="s">
        <v>155</v>
      </c>
      <c r="H22" s="7"/>
    </row>
    <row r="23" spans="2:8" x14ac:dyDescent="0.2">
      <c r="B23" s="5"/>
      <c r="C23" s="6" t="s">
        <v>152</v>
      </c>
      <c r="D23" s="17"/>
      <c r="E23" s="17"/>
      <c r="F23" s="17"/>
      <c r="G23" s="17"/>
      <c r="H23" s="7"/>
    </row>
    <row r="24" spans="2:8" x14ac:dyDescent="0.2">
      <c r="B24" s="5"/>
      <c r="C24" s="51" t="s">
        <v>153</v>
      </c>
      <c r="D24" s="17"/>
      <c r="E24" s="17"/>
      <c r="F24" s="56">
        <v>0</v>
      </c>
      <c r="G24" s="113"/>
      <c r="H24" s="7"/>
    </row>
    <row r="25" spans="2:8" x14ac:dyDescent="0.2">
      <c r="B25" s="5"/>
      <c r="C25" s="17"/>
      <c r="D25" s="17"/>
      <c r="E25" s="17"/>
      <c r="F25" s="17"/>
      <c r="G25" s="51"/>
      <c r="H25" s="7"/>
    </row>
    <row r="26" spans="2:8" ht="15" x14ac:dyDescent="0.25">
      <c r="B26" s="5"/>
      <c r="C26" s="118" t="s">
        <v>281</v>
      </c>
      <c r="D26" s="17"/>
      <c r="E26" s="17"/>
      <c r="F26" s="17"/>
      <c r="G26" s="51"/>
      <c r="H26" s="7"/>
    </row>
    <row r="27" spans="2:8" x14ac:dyDescent="0.2">
      <c r="B27" s="5"/>
      <c r="C27" s="51" t="s">
        <v>178</v>
      </c>
      <c r="D27" s="17"/>
      <c r="E27" s="17"/>
      <c r="F27" s="56">
        <v>0</v>
      </c>
      <c r="G27" s="113"/>
      <c r="H27" s="7"/>
    </row>
    <row r="28" spans="2:8" x14ac:dyDescent="0.2">
      <c r="B28" s="5"/>
      <c r="C28" s="17"/>
      <c r="D28" s="17"/>
      <c r="E28" s="17"/>
      <c r="F28" s="17"/>
      <c r="G28" s="51"/>
      <c r="H28" s="7"/>
    </row>
    <row r="29" spans="2:8" x14ac:dyDescent="0.2">
      <c r="B29" s="5"/>
      <c r="C29" s="118" t="s">
        <v>283</v>
      </c>
      <c r="D29" s="17"/>
      <c r="E29" s="17"/>
      <c r="F29" s="17"/>
      <c r="G29" s="51"/>
      <c r="H29" s="7"/>
    </row>
    <row r="30" spans="2:8" x14ac:dyDescent="0.2">
      <c r="B30" s="5"/>
      <c r="C30" s="51" t="s">
        <v>179</v>
      </c>
      <c r="D30" s="17"/>
      <c r="E30" s="17"/>
      <c r="F30" s="56">
        <v>0</v>
      </c>
      <c r="G30" s="113"/>
      <c r="H30" s="7"/>
    </row>
    <row r="31" spans="2:8" x14ac:dyDescent="0.2">
      <c r="B31" s="5"/>
      <c r="C31" s="17"/>
      <c r="D31" s="17"/>
      <c r="E31" s="17"/>
      <c r="F31" s="17"/>
      <c r="G31" s="51"/>
      <c r="H31" s="7"/>
    </row>
    <row r="32" spans="2:8" x14ac:dyDescent="0.2">
      <c r="B32" s="5"/>
      <c r="C32" s="118" t="s">
        <v>177</v>
      </c>
      <c r="D32" s="17"/>
      <c r="E32" s="17"/>
      <c r="F32" s="17"/>
      <c r="G32" s="51"/>
      <c r="H32" s="7"/>
    </row>
    <row r="33" spans="2:8" x14ac:dyDescent="0.2">
      <c r="B33" s="5"/>
      <c r="C33" s="51" t="s">
        <v>180</v>
      </c>
      <c r="D33" s="17"/>
      <c r="E33" s="17"/>
      <c r="F33" s="56">
        <v>0</v>
      </c>
      <c r="G33" s="113"/>
      <c r="H33" s="7"/>
    </row>
    <row r="34" spans="2:8" x14ac:dyDescent="0.2">
      <c r="B34" s="5"/>
      <c r="C34" s="17"/>
      <c r="D34" s="17"/>
      <c r="E34" s="17"/>
      <c r="F34" s="17"/>
      <c r="G34" s="17"/>
      <c r="H34" s="7"/>
    </row>
    <row r="35" spans="2:8" ht="4.1500000000000004" customHeight="1" x14ac:dyDescent="0.2">
      <c r="B35" s="9"/>
      <c r="C35" s="10"/>
      <c r="D35" s="10"/>
      <c r="E35" s="10"/>
      <c r="F35" s="10"/>
      <c r="G35" s="10"/>
      <c r="H35" s="11"/>
    </row>
  </sheetData>
  <hyperlinks>
    <hyperlink ref="C10" r:id="rId1"/>
  </hyperlinks>
  <printOptions horizontalCentered="1"/>
  <pageMargins left="0.2" right="0.2" top="0.25" bottom="0.75" header="0.3" footer="0.3"/>
  <pageSetup orientation="portrait" horizontalDpi="1200" verticalDpi="1200" r:id="rId2"/>
  <headerFooter>
    <oddFooter>&amp;C&amp;8ACC202 - MANAGERIAL ACCOUNTING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08"/>
  <sheetViews>
    <sheetView showGridLines="0" topLeftCell="A21" zoomScaleNormal="100" workbookViewId="0"/>
  </sheetViews>
  <sheetFormatPr defaultRowHeight="12.75" x14ac:dyDescent="0.2"/>
  <cols>
    <col min="13" max="13" width="3.5703125" customWidth="1"/>
  </cols>
  <sheetData>
    <row r="1" spans="1:13" ht="21" x14ac:dyDescent="0.35">
      <c r="A1" s="12" t="s">
        <v>4</v>
      </c>
    </row>
    <row r="2" spans="1:13" ht="15.75" x14ac:dyDescent="0.2">
      <c r="A2" s="13" t="s">
        <v>5</v>
      </c>
    </row>
    <row r="4" spans="1:13" ht="15.75" x14ac:dyDescent="0.2">
      <c r="A4" s="13" t="s">
        <v>6</v>
      </c>
    </row>
    <row r="6" spans="1:13" ht="13.5" thickBo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8" spans="1:13" x14ac:dyDescent="0.2">
      <c r="A8" s="120" t="s">
        <v>244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10" spans="1:13" ht="15.75" x14ac:dyDescent="0.25">
      <c r="A10" s="104" t="s">
        <v>181</v>
      </c>
    </row>
    <row r="11" spans="1:13" ht="4.1500000000000004" customHeight="1" x14ac:dyDescent="0.25">
      <c r="A11" s="104"/>
    </row>
    <row r="12" spans="1:13" x14ac:dyDescent="0.2">
      <c r="A12" s="94" t="s">
        <v>182</v>
      </c>
    </row>
    <row r="13" spans="1:13" x14ac:dyDescent="0.2">
      <c r="A13" s="94"/>
    </row>
    <row r="14" spans="1:13" x14ac:dyDescent="0.2">
      <c r="A14" s="94" t="s">
        <v>271</v>
      </c>
    </row>
    <row r="16" spans="1:13" ht="4.1500000000000004" customHeight="1" x14ac:dyDescent="0.2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8" spans="1:1" ht="15.75" x14ac:dyDescent="0.25">
      <c r="A18" s="104" t="s">
        <v>190</v>
      </c>
    </row>
    <row r="19" spans="1:1" ht="4.1500000000000004" customHeight="1" x14ac:dyDescent="0.2"/>
    <row r="20" spans="1:1" x14ac:dyDescent="0.2">
      <c r="A20" s="101" t="s">
        <v>184</v>
      </c>
    </row>
    <row r="21" spans="1:1" ht="4.1500000000000004" customHeight="1" x14ac:dyDescent="0.2"/>
    <row r="22" spans="1:1" x14ac:dyDescent="0.2">
      <c r="A22" s="103" t="s">
        <v>252</v>
      </c>
    </row>
    <row r="24" spans="1:1" x14ac:dyDescent="0.2">
      <c r="A24" s="101" t="s">
        <v>183</v>
      </c>
    </row>
    <row r="25" spans="1:1" ht="4.1500000000000004" customHeight="1" x14ac:dyDescent="0.2"/>
    <row r="26" spans="1:1" x14ac:dyDescent="0.2">
      <c r="A26" s="103" t="s">
        <v>253</v>
      </c>
    </row>
    <row r="27" spans="1:1" x14ac:dyDescent="0.2">
      <c r="A27" s="103" t="s">
        <v>185</v>
      </c>
    </row>
    <row r="28" spans="1:1" x14ac:dyDescent="0.2">
      <c r="A28" s="103" t="s">
        <v>254</v>
      </c>
    </row>
    <row r="29" spans="1:1" x14ac:dyDescent="0.2">
      <c r="A29" s="103"/>
    </row>
    <row r="30" spans="1:1" x14ac:dyDescent="0.2">
      <c r="A30" s="101" t="s">
        <v>186</v>
      </c>
    </row>
    <row r="31" spans="1:1" ht="4.1500000000000004" customHeight="1" x14ac:dyDescent="0.2"/>
    <row r="32" spans="1:1" x14ac:dyDescent="0.2">
      <c r="A32" s="103" t="s">
        <v>188</v>
      </c>
    </row>
    <row r="33" spans="1:13" x14ac:dyDescent="0.2">
      <c r="A33" s="103" t="s">
        <v>251</v>
      </c>
    </row>
    <row r="34" spans="1:13" x14ac:dyDescent="0.2">
      <c r="A34" s="103"/>
    </row>
    <row r="35" spans="1:13" x14ac:dyDescent="0.2">
      <c r="A35" s="101" t="s">
        <v>189</v>
      </c>
    </row>
    <row r="36" spans="1:13" ht="4.1500000000000004" customHeight="1" x14ac:dyDescent="0.2"/>
    <row r="37" spans="1:13" x14ac:dyDescent="0.2">
      <c r="A37" s="103" t="s">
        <v>255</v>
      </c>
    </row>
    <row r="39" spans="1:13" ht="4.1500000000000004" customHeight="1" x14ac:dyDescent="0.2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1" spans="1:13" ht="15.75" x14ac:dyDescent="0.25">
      <c r="A41" s="104" t="s">
        <v>191</v>
      </c>
    </row>
    <row r="43" spans="1:13" ht="15.75" x14ac:dyDescent="0.25">
      <c r="A43" s="109" t="s">
        <v>256</v>
      </c>
    </row>
    <row r="45" spans="1:13" x14ac:dyDescent="0.2">
      <c r="A45" s="101" t="s">
        <v>192</v>
      </c>
    </row>
    <row r="46" spans="1:13" ht="4.1500000000000004" customHeight="1" x14ac:dyDescent="0.2"/>
    <row r="47" spans="1:13" x14ac:dyDescent="0.2">
      <c r="A47" s="106" t="s">
        <v>239</v>
      </c>
    </row>
    <row r="48" spans="1:13" s="94" customFormat="1" x14ac:dyDescent="0.2">
      <c r="A48" s="105" t="s">
        <v>200</v>
      </c>
    </row>
    <row r="49" spans="1:1" s="94" customFormat="1" x14ac:dyDescent="0.2">
      <c r="A49" s="105" t="s">
        <v>201</v>
      </c>
    </row>
    <row r="50" spans="1:1" x14ac:dyDescent="0.2">
      <c r="A50" s="106" t="s">
        <v>238</v>
      </c>
    </row>
    <row r="51" spans="1:1" x14ac:dyDescent="0.2">
      <c r="A51" s="105" t="s">
        <v>196</v>
      </c>
    </row>
    <row r="52" spans="1:1" s="94" customFormat="1" x14ac:dyDescent="0.2">
      <c r="A52" s="105" t="s">
        <v>202</v>
      </c>
    </row>
    <row r="53" spans="1:1" x14ac:dyDescent="0.2">
      <c r="A53" s="106" t="s">
        <v>240</v>
      </c>
    </row>
    <row r="54" spans="1:1" x14ac:dyDescent="0.2">
      <c r="A54" s="105" t="s">
        <v>195</v>
      </c>
    </row>
    <row r="55" spans="1:1" s="94" customFormat="1" x14ac:dyDescent="0.2">
      <c r="A55" s="105" t="s">
        <v>203</v>
      </c>
    </row>
    <row r="56" spans="1:1" x14ac:dyDescent="0.2">
      <c r="A56" s="106" t="s">
        <v>242</v>
      </c>
    </row>
    <row r="57" spans="1:1" x14ac:dyDescent="0.2">
      <c r="A57" s="105" t="s">
        <v>197</v>
      </c>
    </row>
    <row r="58" spans="1:1" x14ac:dyDescent="0.2">
      <c r="A58" s="105" t="s">
        <v>198</v>
      </c>
    </row>
    <row r="59" spans="1:1" x14ac:dyDescent="0.2">
      <c r="A59" s="105" t="s">
        <v>199</v>
      </c>
    </row>
    <row r="60" spans="1:1" x14ac:dyDescent="0.2">
      <c r="A60" s="106" t="s">
        <v>241</v>
      </c>
    </row>
    <row r="61" spans="1:1" x14ac:dyDescent="0.2">
      <c r="A61" s="105" t="s">
        <v>204</v>
      </c>
    </row>
    <row r="62" spans="1:1" x14ac:dyDescent="0.2">
      <c r="A62" s="105" t="s">
        <v>205</v>
      </c>
    </row>
    <row r="64" spans="1:1" x14ac:dyDescent="0.2">
      <c r="A64" s="101" t="s">
        <v>193</v>
      </c>
    </row>
    <row r="65" spans="1:5" ht="4.1500000000000004" customHeight="1" x14ac:dyDescent="0.2"/>
    <row r="66" spans="1:5" x14ac:dyDescent="0.2">
      <c r="A66" s="103" t="s">
        <v>206</v>
      </c>
      <c r="E66" s="102"/>
    </row>
    <row r="67" spans="1:5" x14ac:dyDescent="0.2">
      <c r="A67" s="103" t="s">
        <v>274</v>
      </c>
      <c r="E67" s="102"/>
    </row>
    <row r="68" spans="1:5" x14ac:dyDescent="0.2">
      <c r="A68" s="103" t="s">
        <v>207</v>
      </c>
      <c r="E68" s="102"/>
    </row>
    <row r="69" spans="1:5" x14ac:dyDescent="0.2">
      <c r="A69" s="103" t="s">
        <v>208</v>
      </c>
      <c r="E69" s="102"/>
    </row>
    <row r="70" spans="1:5" x14ac:dyDescent="0.2">
      <c r="E70" s="102"/>
    </row>
    <row r="71" spans="1:5" x14ac:dyDescent="0.2">
      <c r="A71" s="101" t="s">
        <v>194</v>
      </c>
      <c r="E71" s="102"/>
    </row>
    <row r="72" spans="1:5" ht="4.1500000000000004" customHeight="1" x14ac:dyDescent="0.2"/>
    <row r="73" spans="1:5" x14ac:dyDescent="0.2">
      <c r="A73" s="106" t="s">
        <v>239</v>
      </c>
      <c r="E73" s="102"/>
    </row>
    <row r="74" spans="1:5" x14ac:dyDescent="0.2">
      <c r="A74" s="105" t="s">
        <v>215</v>
      </c>
      <c r="E74" s="102" t="s">
        <v>187</v>
      </c>
    </row>
    <row r="75" spans="1:5" x14ac:dyDescent="0.2">
      <c r="A75" s="105" t="s">
        <v>216</v>
      </c>
      <c r="E75" s="102"/>
    </row>
    <row r="76" spans="1:5" x14ac:dyDescent="0.2">
      <c r="A76" s="105" t="s">
        <v>217</v>
      </c>
      <c r="E76" s="102"/>
    </row>
    <row r="77" spans="1:5" x14ac:dyDescent="0.2">
      <c r="A77" s="105" t="s">
        <v>222</v>
      </c>
      <c r="E77" s="102"/>
    </row>
    <row r="78" spans="1:5" x14ac:dyDescent="0.2">
      <c r="A78" s="105" t="s">
        <v>223</v>
      </c>
      <c r="E78" s="102"/>
    </row>
    <row r="79" spans="1:5" x14ac:dyDescent="0.2">
      <c r="A79" s="105" t="s">
        <v>225</v>
      </c>
      <c r="E79" s="102"/>
    </row>
    <row r="80" spans="1:5" x14ac:dyDescent="0.2">
      <c r="A80" s="105" t="s">
        <v>230</v>
      </c>
      <c r="E80" s="102"/>
    </row>
    <row r="81" spans="1:5" x14ac:dyDescent="0.2">
      <c r="A81" s="105" t="s">
        <v>231</v>
      </c>
      <c r="E81" s="102"/>
    </row>
    <row r="82" spans="1:5" x14ac:dyDescent="0.2">
      <c r="A82" s="106" t="s">
        <v>238</v>
      </c>
      <c r="E82" s="102"/>
    </row>
    <row r="83" spans="1:5" x14ac:dyDescent="0.2">
      <c r="A83" s="105" t="s">
        <v>213</v>
      </c>
      <c r="E83" s="102"/>
    </row>
    <row r="84" spans="1:5" x14ac:dyDescent="0.2">
      <c r="A84" s="105" t="s">
        <v>214</v>
      </c>
      <c r="E84" s="102"/>
    </row>
    <row r="85" spans="1:5" x14ac:dyDescent="0.2">
      <c r="A85" s="105" t="s">
        <v>232</v>
      </c>
      <c r="E85" s="102"/>
    </row>
    <row r="86" spans="1:5" s="94" customFormat="1" x14ac:dyDescent="0.2">
      <c r="A86" s="105" t="s">
        <v>237</v>
      </c>
      <c r="E86" s="107"/>
    </row>
    <row r="87" spans="1:5" x14ac:dyDescent="0.2">
      <c r="A87" s="106" t="s">
        <v>240</v>
      </c>
      <c r="C87" s="1"/>
      <c r="E87" s="102"/>
    </row>
    <row r="88" spans="1:5" x14ac:dyDescent="0.2">
      <c r="A88" s="105" t="s">
        <v>218</v>
      </c>
      <c r="E88" s="102"/>
    </row>
    <row r="89" spans="1:5" x14ac:dyDescent="0.2">
      <c r="A89" s="106" t="s">
        <v>241</v>
      </c>
    </row>
    <row r="90" spans="1:5" x14ac:dyDescent="0.2">
      <c r="A90" s="105" t="s">
        <v>209</v>
      </c>
    </row>
    <row r="91" spans="1:5" x14ac:dyDescent="0.2">
      <c r="A91" s="108" t="s">
        <v>210</v>
      </c>
    </row>
    <row r="92" spans="1:5" x14ac:dyDescent="0.2">
      <c r="A92" s="108" t="s">
        <v>211</v>
      </c>
    </row>
    <row r="93" spans="1:5" x14ac:dyDescent="0.2">
      <c r="A93" s="108" t="s">
        <v>212</v>
      </c>
      <c r="E93" s="102"/>
    </row>
    <row r="94" spans="1:5" x14ac:dyDescent="0.2">
      <c r="A94" s="105" t="s">
        <v>226</v>
      </c>
      <c r="E94" s="102"/>
    </row>
    <row r="95" spans="1:5" x14ac:dyDescent="0.2">
      <c r="A95" s="108" t="s">
        <v>227</v>
      </c>
      <c r="E95" s="102"/>
    </row>
    <row r="96" spans="1:5" x14ac:dyDescent="0.2">
      <c r="A96" s="108" t="s">
        <v>228</v>
      </c>
      <c r="E96" s="102"/>
    </row>
    <row r="97" spans="1:5" x14ac:dyDescent="0.2">
      <c r="A97" s="108" t="s">
        <v>229</v>
      </c>
      <c r="E97" s="102"/>
    </row>
    <row r="98" spans="1:5" x14ac:dyDescent="0.2">
      <c r="A98" s="105" t="s">
        <v>221</v>
      </c>
      <c r="E98" s="102"/>
    </row>
    <row r="99" spans="1:5" x14ac:dyDescent="0.2">
      <c r="A99" s="105" t="s">
        <v>219</v>
      </c>
      <c r="E99" s="102"/>
    </row>
    <row r="100" spans="1:5" x14ac:dyDescent="0.2">
      <c r="A100" s="105" t="s">
        <v>220</v>
      </c>
      <c r="E100" s="102"/>
    </row>
    <row r="101" spans="1:5" x14ac:dyDescent="0.2">
      <c r="A101" s="105" t="s">
        <v>224</v>
      </c>
      <c r="E101" s="102"/>
    </row>
    <row r="102" spans="1:5" x14ac:dyDescent="0.2">
      <c r="A102" s="105" t="s">
        <v>236</v>
      </c>
      <c r="E102" s="102"/>
    </row>
    <row r="103" spans="1:5" x14ac:dyDescent="0.2">
      <c r="A103" s="105" t="s">
        <v>233</v>
      </c>
      <c r="E103" s="102"/>
    </row>
    <row r="104" spans="1:5" x14ac:dyDescent="0.2">
      <c r="A104" s="108" t="s">
        <v>234</v>
      </c>
      <c r="E104" s="102"/>
    </row>
    <row r="105" spans="1:5" x14ac:dyDescent="0.2">
      <c r="A105" s="108" t="s">
        <v>235</v>
      </c>
      <c r="E105" s="102"/>
    </row>
    <row r="108" spans="1:5" x14ac:dyDescent="0.2">
      <c r="E108" s="102" t="s">
        <v>187</v>
      </c>
    </row>
  </sheetData>
  <mergeCells count="1">
    <mergeCell ref="A8:M8"/>
  </mergeCells>
  <pageMargins left="0.7" right="0.7" top="0.75" bottom="0.75" header="0.3" footer="0.3"/>
  <pageSetup scale="76" fitToHeight="0" orientation="portrait" horizontalDpi="1200" verticalDpi="1200" r:id="rId1"/>
  <headerFooter>
    <oddFooter>&amp;CACC202 - MANAGERIAL ACCOUNTING</oddFooter>
  </headerFooter>
  <rowBreaks count="1" manualBreakCount="1">
    <brk id="6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B2:E12"/>
  <sheetViews>
    <sheetView showGridLines="0" workbookViewId="0"/>
  </sheetViews>
  <sheetFormatPr defaultRowHeight="12.75" x14ac:dyDescent="0.2"/>
  <cols>
    <col min="1" max="2" width="2.7109375" customWidth="1"/>
    <col min="3" max="3" width="20.28515625" customWidth="1"/>
    <col min="4" max="4" width="131.7109375" customWidth="1"/>
    <col min="5" max="5" width="2.7109375" customWidth="1"/>
  </cols>
  <sheetData>
    <row r="2" spans="2:5" x14ac:dyDescent="0.2">
      <c r="B2" s="2"/>
      <c r="C2" s="3"/>
      <c r="D2" s="3"/>
      <c r="E2" s="4"/>
    </row>
    <row r="3" spans="2:5" ht="15.75" x14ac:dyDescent="0.25">
      <c r="B3" s="5"/>
      <c r="C3" s="18" t="s">
        <v>45</v>
      </c>
      <c r="D3" s="17"/>
      <c r="E3" s="7"/>
    </row>
    <row r="4" spans="2:5" x14ac:dyDescent="0.2">
      <c r="B4" s="5"/>
      <c r="C4" s="17"/>
      <c r="D4" s="17"/>
      <c r="E4" s="7"/>
    </row>
    <row r="5" spans="2:5" x14ac:dyDescent="0.2">
      <c r="B5" s="5"/>
      <c r="C5" s="6" t="s">
        <v>0</v>
      </c>
      <c r="D5" s="15" t="s">
        <v>7</v>
      </c>
      <c r="E5" s="7"/>
    </row>
    <row r="6" spans="2:5" x14ac:dyDescent="0.2">
      <c r="B6" s="5"/>
      <c r="C6" s="6"/>
      <c r="D6" s="8"/>
      <c r="E6" s="7"/>
    </row>
    <row r="7" spans="2:5" x14ac:dyDescent="0.2">
      <c r="B7" s="5"/>
      <c r="C7" s="6" t="s">
        <v>1</v>
      </c>
      <c r="D7" s="15"/>
      <c r="E7" s="7"/>
    </row>
    <row r="8" spans="2:5" x14ac:dyDescent="0.2">
      <c r="B8" s="5"/>
      <c r="C8" s="6"/>
      <c r="D8" s="8"/>
      <c r="E8" s="7"/>
    </row>
    <row r="9" spans="2:5" x14ac:dyDescent="0.2">
      <c r="B9" s="5"/>
      <c r="C9" s="6" t="s">
        <v>2</v>
      </c>
      <c r="D9" s="15"/>
      <c r="E9" s="7"/>
    </row>
    <row r="10" spans="2:5" x14ac:dyDescent="0.2">
      <c r="B10" s="5"/>
      <c r="C10" s="6"/>
      <c r="D10" s="8"/>
      <c r="E10" s="7"/>
    </row>
    <row r="11" spans="2:5" x14ac:dyDescent="0.2">
      <c r="B11" s="5"/>
      <c r="C11" s="6" t="s">
        <v>3</v>
      </c>
      <c r="D11" s="15"/>
      <c r="E11" s="7"/>
    </row>
    <row r="12" spans="2:5" x14ac:dyDescent="0.2">
      <c r="B12" s="9"/>
      <c r="C12" s="10"/>
      <c r="D12" s="10"/>
      <c r="E12" s="11"/>
    </row>
  </sheetData>
  <pageMargins left="0.7" right="0.7" top="0.75" bottom="0.75" header="0.3" footer="0.3"/>
  <pageSetup scale="86" orientation="landscape" horizontalDpi="1200" verticalDpi="1200" r:id="rId1"/>
  <headerFooter>
    <oddFooter>&amp;CACC202 - MANAGERIAL ACCOUNTING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B2:J41"/>
  <sheetViews>
    <sheetView showGridLines="0" topLeftCell="A20" zoomScale="90" zoomScaleNormal="90" workbookViewId="0">
      <selection activeCell="A40" sqref="A40:XFD40"/>
    </sheetView>
  </sheetViews>
  <sheetFormatPr defaultRowHeight="12.75" x14ac:dyDescent="0.2"/>
  <cols>
    <col min="1" max="2" width="2.7109375" customWidth="1"/>
    <col min="3" max="3" width="34.140625" customWidth="1"/>
    <col min="4" max="9" width="15.7109375" customWidth="1"/>
    <col min="10" max="10" width="2.7109375" customWidth="1"/>
  </cols>
  <sheetData>
    <row r="2" spans="2:10" x14ac:dyDescent="0.2">
      <c r="B2" s="2"/>
      <c r="C2" s="3"/>
      <c r="D2" s="3"/>
      <c r="E2" s="3"/>
      <c r="F2" s="3"/>
      <c r="G2" s="3"/>
      <c r="H2" s="3"/>
      <c r="I2" s="3"/>
      <c r="J2" s="4"/>
    </row>
    <row r="3" spans="2:10" ht="21" x14ac:dyDescent="0.35">
      <c r="B3" s="5"/>
      <c r="C3" s="16" t="str">
        <f>CompanyName</f>
        <v>XYZ Corporation</v>
      </c>
      <c r="D3" s="17"/>
      <c r="E3" s="17"/>
      <c r="F3" s="17"/>
      <c r="G3" s="17"/>
      <c r="H3" s="17"/>
      <c r="I3" s="17"/>
      <c r="J3" s="7"/>
    </row>
    <row r="4" spans="2:10" ht="15.75" x14ac:dyDescent="0.25">
      <c r="B4" s="5"/>
      <c r="C4" s="18" t="s">
        <v>44</v>
      </c>
      <c r="D4" s="17"/>
      <c r="E4" s="17"/>
      <c r="F4" s="17"/>
      <c r="G4" s="17"/>
      <c r="H4" s="17"/>
      <c r="I4" s="17"/>
      <c r="J4" s="7"/>
    </row>
    <row r="5" spans="2:10" ht="13.5" thickBot="1" x14ac:dyDescent="0.25">
      <c r="B5" s="19"/>
      <c r="C5" s="14"/>
      <c r="D5" s="14"/>
      <c r="E5" s="14"/>
      <c r="F5" s="14"/>
      <c r="G5" s="14"/>
      <c r="H5" s="14"/>
      <c r="I5" s="14"/>
      <c r="J5" s="20"/>
    </row>
    <row r="6" spans="2:10" x14ac:dyDescent="0.2">
      <c r="B6" s="5"/>
      <c r="C6" s="17"/>
      <c r="D6" s="17"/>
      <c r="E6" s="17"/>
      <c r="F6" s="17"/>
      <c r="G6" s="17"/>
      <c r="H6" s="17"/>
      <c r="I6" s="17"/>
      <c r="J6" s="7"/>
    </row>
    <row r="7" spans="2:10" x14ac:dyDescent="0.2">
      <c r="B7" s="5"/>
      <c r="C7" s="6" t="s">
        <v>46</v>
      </c>
      <c r="D7" s="17"/>
      <c r="E7" s="17"/>
      <c r="F7" s="17"/>
      <c r="G7" s="17"/>
      <c r="H7" s="17"/>
      <c r="I7" s="17"/>
      <c r="J7" s="7"/>
    </row>
    <row r="8" spans="2:10" x14ac:dyDescent="0.2">
      <c r="B8" s="5"/>
      <c r="C8" s="51" t="s">
        <v>47</v>
      </c>
      <c r="D8" s="17"/>
      <c r="E8" s="17"/>
      <c r="F8" s="17"/>
      <c r="G8" s="17"/>
      <c r="H8" s="17"/>
      <c r="I8" s="17"/>
      <c r="J8" s="7"/>
    </row>
    <row r="9" spans="2:10" x14ac:dyDescent="0.2">
      <c r="B9" s="5"/>
      <c r="C9" s="51" t="s">
        <v>48</v>
      </c>
      <c r="D9" s="17"/>
      <c r="E9" s="17"/>
      <c r="F9" s="17"/>
      <c r="G9" s="17"/>
      <c r="H9" s="17"/>
      <c r="I9" s="17"/>
      <c r="J9" s="7"/>
    </row>
    <row r="10" spans="2:10" ht="13.5" thickBot="1" x14ac:dyDescent="0.25">
      <c r="B10" s="19"/>
      <c r="C10" s="14"/>
      <c r="D10" s="14"/>
      <c r="E10" s="14"/>
      <c r="F10" s="14"/>
      <c r="G10" s="14"/>
      <c r="H10" s="14"/>
      <c r="I10" s="14"/>
      <c r="J10" s="20"/>
    </row>
    <row r="11" spans="2:10" ht="25.5" x14ac:dyDescent="0.2">
      <c r="B11" s="9"/>
      <c r="C11" s="23" t="s">
        <v>8</v>
      </c>
      <c r="D11" s="24" t="s">
        <v>12</v>
      </c>
      <c r="E11" s="24" t="s">
        <v>13</v>
      </c>
      <c r="F11" s="25" t="s">
        <v>14</v>
      </c>
      <c r="G11" s="25" t="s">
        <v>9</v>
      </c>
      <c r="H11" s="26" t="s">
        <v>10</v>
      </c>
      <c r="I11" s="27" t="s">
        <v>11</v>
      </c>
      <c r="J11" s="28"/>
    </row>
    <row r="12" spans="2:10" ht="4.1500000000000004" customHeight="1" x14ac:dyDescent="0.2">
      <c r="B12" s="5"/>
      <c r="C12" s="7"/>
      <c r="D12" s="46"/>
      <c r="E12" s="46"/>
      <c r="F12" s="46"/>
      <c r="G12" s="46"/>
      <c r="H12" s="29"/>
      <c r="I12" s="30"/>
      <c r="J12" s="31"/>
    </row>
    <row r="13" spans="2:10" x14ac:dyDescent="0.2">
      <c r="B13" s="36"/>
      <c r="C13" s="37" t="s">
        <v>15</v>
      </c>
      <c r="D13" s="47"/>
      <c r="E13" s="47"/>
      <c r="F13" s="47"/>
      <c r="G13" s="47"/>
      <c r="H13" s="38" t="s">
        <v>43</v>
      </c>
      <c r="I13" s="39"/>
      <c r="J13" s="40"/>
    </row>
    <row r="14" spans="2:10" x14ac:dyDescent="0.2">
      <c r="B14" s="41"/>
      <c r="C14" s="42" t="s">
        <v>16</v>
      </c>
      <c r="D14" s="48"/>
      <c r="E14" s="48"/>
      <c r="F14" s="48"/>
      <c r="G14" s="48"/>
      <c r="H14" s="43"/>
      <c r="I14" s="44" t="s">
        <v>43</v>
      </c>
      <c r="J14" s="45"/>
    </row>
    <row r="15" spans="2:10" x14ac:dyDescent="0.2">
      <c r="B15" s="41"/>
      <c r="C15" s="42" t="s">
        <v>17</v>
      </c>
      <c r="D15" s="48"/>
      <c r="E15" s="48"/>
      <c r="F15" s="48"/>
      <c r="G15" s="48"/>
      <c r="H15" s="43"/>
      <c r="I15" s="44"/>
      <c r="J15" s="45"/>
    </row>
    <row r="16" spans="2:10" x14ac:dyDescent="0.2">
      <c r="B16" s="41"/>
      <c r="C16" s="42" t="s">
        <v>18</v>
      </c>
      <c r="D16" s="48"/>
      <c r="E16" s="48"/>
      <c r="F16" s="48"/>
      <c r="G16" s="48"/>
      <c r="H16" s="43"/>
      <c r="I16" s="44" t="s">
        <v>43</v>
      </c>
      <c r="J16" s="45"/>
    </row>
    <row r="17" spans="2:10" x14ac:dyDescent="0.2">
      <c r="B17" s="41"/>
      <c r="C17" s="42" t="s">
        <v>19</v>
      </c>
      <c r="D17" s="48"/>
      <c r="E17" s="48"/>
      <c r="F17" s="48"/>
      <c r="G17" s="48"/>
      <c r="H17" s="43"/>
      <c r="I17" s="44" t="s">
        <v>43</v>
      </c>
      <c r="J17" s="45"/>
    </row>
    <row r="18" spans="2:10" x14ac:dyDescent="0.2">
      <c r="B18" s="41"/>
      <c r="C18" s="42" t="s">
        <v>20</v>
      </c>
      <c r="D18" s="48"/>
      <c r="E18" s="48"/>
      <c r="F18" s="48"/>
      <c r="G18" s="48"/>
      <c r="H18" s="43"/>
      <c r="I18" s="44"/>
      <c r="J18" s="45"/>
    </row>
    <row r="19" spans="2:10" x14ac:dyDescent="0.2">
      <c r="B19" s="41"/>
      <c r="C19" s="42" t="s">
        <v>21</v>
      </c>
      <c r="D19" s="48"/>
      <c r="E19" s="48"/>
      <c r="F19" s="48"/>
      <c r="G19" s="48"/>
      <c r="H19" s="43"/>
      <c r="I19" s="44"/>
      <c r="J19" s="45"/>
    </row>
    <row r="20" spans="2:10" x14ac:dyDescent="0.2">
      <c r="B20" s="41"/>
      <c r="C20" s="42" t="s">
        <v>22</v>
      </c>
      <c r="D20" s="48"/>
      <c r="E20" s="48"/>
      <c r="F20" s="48"/>
      <c r="G20" s="48"/>
      <c r="H20" s="43"/>
      <c r="I20" s="44"/>
      <c r="J20" s="45"/>
    </row>
    <row r="21" spans="2:10" x14ac:dyDescent="0.2">
      <c r="B21" s="41"/>
      <c r="C21" s="42" t="s">
        <v>23</v>
      </c>
      <c r="D21" s="48"/>
      <c r="E21" s="48"/>
      <c r="F21" s="48"/>
      <c r="G21" s="48"/>
      <c r="H21" s="43"/>
      <c r="I21" s="44"/>
      <c r="J21" s="45"/>
    </row>
    <row r="22" spans="2:10" x14ac:dyDescent="0.2">
      <c r="B22" s="41"/>
      <c r="C22" s="42" t="s">
        <v>24</v>
      </c>
      <c r="D22" s="48"/>
      <c r="E22" s="48"/>
      <c r="F22" s="48"/>
      <c r="G22" s="48"/>
      <c r="H22" s="43" t="s">
        <v>43</v>
      </c>
      <c r="I22" s="44"/>
      <c r="J22" s="45"/>
    </row>
    <row r="23" spans="2:10" x14ac:dyDescent="0.2">
      <c r="B23" s="41"/>
      <c r="C23" s="42" t="s">
        <v>25</v>
      </c>
      <c r="D23" s="48"/>
      <c r="E23" s="48"/>
      <c r="F23" s="48"/>
      <c r="G23" s="48"/>
      <c r="H23" s="43" t="s">
        <v>43</v>
      </c>
      <c r="I23" s="44"/>
      <c r="J23" s="45"/>
    </row>
    <row r="24" spans="2:10" x14ac:dyDescent="0.2">
      <c r="B24" s="41"/>
      <c r="C24" s="42" t="s">
        <v>26</v>
      </c>
      <c r="D24" s="48"/>
      <c r="E24" s="48"/>
      <c r="F24" s="48"/>
      <c r="G24" s="48"/>
      <c r="H24" s="43" t="s">
        <v>43</v>
      </c>
      <c r="I24" s="44"/>
      <c r="J24" s="45"/>
    </row>
    <row r="25" spans="2:10" x14ac:dyDescent="0.2">
      <c r="B25" s="41"/>
      <c r="C25" s="42" t="s">
        <v>27</v>
      </c>
      <c r="D25" s="48"/>
      <c r="E25" s="48"/>
      <c r="F25" s="48"/>
      <c r="G25" s="48"/>
      <c r="H25" s="43"/>
      <c r="I25" s="44"/>
      <c r="J25" s="45"/>
    </row>
    <row r="26" spans="2:10" x14ac:dyDescent="0.2">
      <c r="B26" s="41"/>
      <c r="C26" s="42" t="s">
        <v>28</v>
      </c>
      <c r="D26" s="48"/>
      <c r="E26" s="48"/>
      <c r="F26" s="48"/>
      <c r="G26" s="48"/>
      <c r="H26" s="43"/>
      <c r="I26" s="44"/>
      <c r="J26" s="45"/>
    </row>
    <row r="27" spans="2:10" x14ac:dyDescent="0.2">
      <c r="B27" s="41"/>
      <c r="C27" s="42" t="s">
        <v>29</v>
      </c>
      <c r="D27" s="48"/>
      <c r="E27" s="48"/>
      <c r="F27" s="48"/>
      <c r="G27" s="48"/>
      <c r="H27" s="43"/>
      <c r="I27" s="44"/>
      <c r="J27" s="45"/>
    </row>
    <row r="28" spans="2:10" x14ac:dyDescent="0.2">
      <c r="B28" s="41"/>
      <c r="C28" s="42" t="s">
        <v>30</v>
      </c>
      <c r="D28" s="48"/>
      <c r="E28" s="48"/>
      <c r="F28" s="48"/>
      <c r="G28" s="48"/>
      <c r="H28" s="43" t="s">
        <v>43</v>
      </c>
      <c r="I28" s="44"/>
      <c r="J28" s="45"/>
    </row>
    <row r="29" spans="2:10" x14ac:dyDescent="0.2">
      <c r="B29" s="41"/>
      <c r="C29" s="42" t="s">
        <v>31</v>
      </c>
      <c r="D29" s="48"/>
      <c r="E29" s="48"/>
      <c r="F29" s="48"/>
      <c r="G29" s="48"/>
      <c r="H29" s="43"/>
      <c r="I29" s="44" t="s">
        <v>43</v>
      </c>
      <c r="J29" s="45"/>
    </row>
    <row r="30" spans="2:10" x14ac:dyDescent="0.2">
      <c r="B30" s="41"/>
      <c r="C30" s="42" t="s">
        <v>32</v>
      </c>
      <c r="D30" s="48"/>
      <c r="E30" s="48"/>
      <c r="F30" s="48"/>
      <c r="G30" s="48"/>
      <c r="H30" s="43"/>
      <c r="I30" s="44" t="s">
        <v>43</v>
      </c>
      <c r="J30" s="45"/>
    </row>
    <row r="31" spans="2:10" x14ac:dyDescent="0.2">
      <c r="B31" s="41"/>
      <c r="C31" s="42" t="s">
        <v>33</v>
      </c>
      <c r="D31" s="48"/>
      <c r="E31" s="48"/>
      <c r="F31" s="48"/>
      <c r="G31" s="48"/>
      <c r="H31" s="43"/>
      <c r="I31" s="44"/>
      <c r="J31" s="45"/>
    </row>
    <row r="32" spans="2:10" x14ac:dyDescent="0.2">
      <c r="B32" s="41"/>
      <c r="C32" s="42" t="s">
        <v>34</v>
      </c>
      <c r="D32" s="48"/>
      <c r="E32" s="48"/>
      <c r="F32" s="48"/>
      <c r="G32" s="48"/>
      <c r="H32" s="43"/>
      <c r="I32" s="44"/>
      <c r="J32" s="45"/>
    </row>
    <row r="33" spans="2:10" x14ac:dyDescent="0.2">
      <c r="B33" s="41"/>
      <c r="C33" s="42" t="s">
        <v>35</v>
      </c>
      <c r="D33" s="48"/>
      <c r="E33" s="48"/>
      <c r="F33" s="48"/>
      <c r="G33" s="48"/>
      <c r="H33" s="43"/>
      <c r="I33" s="44" t="s">
        <v>43</v>
      </c>
      <c r="J33" s="45"/>
    </row>
    <row r="34" spans="2:10" x14ac:dyDescent="0.2">
      <c r="B34" s="41"/>
      <c r="C34" s="42" t="s">
        <v>36</v>
      </c>
      <c r="D34" s="48"/>
      <c r="E34" s="48"/>
      <c r="F34" s="48"/>
      <c r="G34" s="48"/>
      <c r="H34" s="43"/>
      <c r="I34" s="44" t="s">
        <v>43</v>
      </c>
      <c r="J34" s="45"/>
    </row>
    <row r="35" spans="2:10" x14ac:dyDescent="0.2">
      <c r="B35" s="41"/>
      <c r="C35" s="42" t="s">
        <v>37</v>
      </c>
      <c r="D35" s="48"/>
      <c r="E35" s="48"/>
      <c r="F35" s="48"/>
      <c r="G35" s="48"/>
      <c r="H35" s="43"/>
      <c r="I35" s="44" t="s">
        <v>43</v>
      </c>
      <c r="J35" s="45"/>
    </row>
    <row r="36" spans="2:10" x14ac:dyDescent="0.2">
      <c r="B36" s="41"/>
      <c r="C36" s="42" t="s">
        <v>38</v>
      </c>
      <c r="D36" s="48"/>
      <c r="E36" s="48"/>
      <c r="F36" s="48"/>
      <c r="G36" s="48"/>
      <c r="H36" s="43" t="s">
        <v>43</v>
      </c>
      <c r="I36" s="44"/>
      <c r="J36" s="45"/>
    </row>
    <row r="37" spans="2:10" x14ac:dyDescent="0.2">
      <c r="B37" s="41"/>
      <c r="C37" s="42" t="s">
        <v>39</v>
      </c>
      <c r="D37" s="48"/>
      <c r="E37" s="48"/>
      <c r="F37" s="48"/>
      <c r="G37" s="48"/>
      <c r="H37" s="43"/>
      <c r="I37" s="44"/>
      <c r="J37" s="45"/>
    </row>
    <row r="38" spans="2:10" x14ac:dyDescent="0.2">
      <c r="B38" s="41"/>
      <c r="C38" s="42" t="s">
        <v>40</v>
      </c>
      <c r="D38" s="48"/>
      <c r="E38" s="48"/>
      <c r="F38" s="48"/>
      <c r="G38" s="48"/>
      <c r="H38" s="43"/>
      <c r="I38" s="44"/>
      <c r="J38" s="45"/>
    </row>
    <row r="39" spans="2:10" x14ac:dyDescent="0.2">
      <c r="B39" s="41"/>
      <c r="C39" s="42" t="s">
        <v>41</v>
      </c>
      <c r="D39" s="48"/>
      <c r="E39" s="48"/>
      <c r="F39" s="48"/>
      <c r="G39" s="48"/>
      <c r="H39" s="43" t="s">
        <v>43</v>
      </c>
      <c r="I39" s="44"/>
      <c r="J39" s="45"/>
    </row>
    <row r="40" spans="2:10" x14ac:dyDescent="0.2">
      <c r="B40" s="5"/>
      <c r="C40" s="7" t="s">
        <v>42</v>
      </c>
      <c r="D40" s="49"/>
      <c r="E40" s="49"/>
      <c r="F40" s="49"/>
      <c r="G40" s="49"/>
      <c r="H40" s="34" t="s">
        <v>43</v>
      </c>
      <c r="I40" s="35"/>
      <c r="J40" s="31"/>
    </row>
    <row r="41" spans="2:10" ht="4.1500000000000004" customHeight="1" x14ac:dyDescent="0.2">
      <c r="B41" s="9"/>
      <c r="C41" s="11"/>
      <c r="D41" s="50"/>
      <c r="E41" s="50"/>
      <c r="F41" s="50"/>
      <c r="G41" s="50"/>
      <c r="H41" s="32"/>
      <c r="I41" s="33"/>
      <c r="J41" s="28"/>
    </row>
  </sheetData>
  <printOptions horizontalCentered="1"/>
  <pageMargins left="0.2" right="0.2" top="0.5" bottom="0.75" header="0.3" footer="0.3"/>
  <pageSetup scale="98" orientation="landscape" horizontalDpi="1200" verticalDpi="1200" r:id="rId1"/>
  <headerFooter>
    <oddFooter>&amp;C&amp;8ACC202 - MANAGERIAL ACCOUNTING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  <pageSetUpPr fitToPage="1"/>
  </sheetPr>
  <dimension ref="B2:H60"/>
  <sheetViews>
    <sheetView showGridLines="0" workbookViewId="0">
      <pane ySplit="10" topLeftCell="A52" activePane="bottomLeft" state="frozen"/>
      <selection pane="bottomLeft" activeCell="D35" sqref="D35"/>
    </sheetView>
  </sheetViews>
  <sheetFormatPr defaultRowHeight="12.75" x14ac:dyDescent="0.2"/>
  <cols>
    <col min="1" max="2" width="2.7109375" customWidth="1"/>
    <col min="3" max="3" width="30.7109375" customWidth="1"/>
    <col min="4" max="4" width="15.7109375" customWidth="1"/>
    <col min="5" max="5" width="9.42578125" customWidth="1"/>
    <col min="6" max="6" width="30.7109375" customWidth="1"/>
    <col min="7" max="7" width="15.7109375" customWidth="1"/>
    <col min="8" max="8" width="2.7109375" customWidth="1"/>
  </cols>
  <sheetData>
    <row r="2" spans="2:8" x14ac:dyDescent="0.2">
      <c r="B2" s="2"/>
      <c r="C2" s="3"/>
      <c r="D2" s="3"/>
      <c r="E2" s="3"/>
      <c r="F2" s="3"/>
      <c r="G2" s="3"/>
      <c r="H2" s="4"/>
    </row>
    <row r="3" spans="2:8" ht="21" x14ac:dyDescent="0.35">
      <c r="B3" s="5"/>
      <c r="C3" s="16" t="str">
        <f>CompanyName</f>
        <v>XYZ Corporation</v>
      </c>
      <c r="D3" s="17"/>
      <c r="E3" s="17"/>
      <c r="F3" s="17"/>
      <c r="G3" s="17"/>
      <c r="H3" s="7"/>
    </row>
    <row r="4" spans="2:8" ht="15.75" x14ac:dyDescent="0.25">
      <c r="B4" s="5"/>
      <c r="C4" s="18" t="s">
        <v>49</v>
      </c>
      <c r="D4" s="17"/>
      <c r="E4" s="17"/>
      <c r="F4" s="17"/>
      <c r="G4" s="17"/>
      <c r="H4" s="7"/>
    </row>
    <row r="5" spans="2:8" ht="13.5" thickBot="1" x14ac:dyDescent="0.25">
      <c r="B5" s="19"/>
      <c r="C5" s="14"/>
      <c r="D5" s="14"/>
      <c r="E5" s="14"/>
      <c r="F5" s="14"/>
      <c r="G5" s="14"/>
      <c r="H5" s="20"/>
    </row>
    <row r="6" spans="2:8" x14ac:dyDescent="0.2">
      <c r="B6" s="5"/>
      <c r="C6" s="17"/>
      <c r="D6" s="17"/>
      <c r="E6" s="17"/>
      <c r="F6" s="17"/>
      <c r="G6" s="17"/>
      <c r="H6" s="7"/>
    </row>
    <row r="7" spans="2:8" x14ac:dyDescent="0.2">
      <c r="B7" s="5"/>
      <c r="C7" s="6" t="s">
        <v>46</v>
      </c>
      <c r="D7" s="17"/>
      <c r="E7" s="17"/>
      <c r="F7" s="17"/>
      <c r="G7" s="17"/>
      <c r="H7" s="7"/>
    </row>
    <row r="8" spans="2:8" x14ac:dyDescent="0.2">
      <c r="B8" s="5"/>
      <c r="C8" s="51" t="s">
        <v>50</v>
      </c>
      <c r="D8" s="17"/>
      <c r="E8" s="17"/>
      <c r="F8" s="17"/>
      <c r="G8" s="17"/>
      <c r="H8" s="7"/>
    </row>
    <row r="9" spans="2:8" x14ac:dyDescent="0.2">
      <c r="B9" s="5"/>
      <c r="C9" s="51" t="s">
        <v>51</v>
      </c>
      <c r="D9" s="17"/>
      <c r="E9" s="17"/>
      <c r="F9" s="17"/>
      <c r="G9" s="17"/>
      <c r="H9" s="7"/>
    </row>
    <row r="10" spans="2:8" ht="13.5" thickBot="1" x14ac:dyDescent="0.25">
      <c r="B10" s="19"/>
      <c r="C10" s="14"/>
      <c r="D10" s="14"/>
      <c r="E10" s="14"/>
      <c r="F10" s="14"/>
      <c r="G10" s="14"/>
      <c r="H10" s="20"/>
    </row>
    <row r="11" spans="2:8" x14ac:dyDescent="0.2">
      <c r="B11" s="5"/>
      <c r="C11" s="17" t="s">
        <v>275</v>
      </c>
      <c r="D11" s="17"/>
      <c r="E11" s="17"/>
      <c r="F11" s="17"/>
      <c r="G11" s="17"/>
      <c r="H11" s="7"/>
    </row>
    <row r="12" spans="2:8" x14ac:dyDescent="0.2">
      <c r="B12" s="5"/>
      <c r="C12" s="6" t="s">
        <v>52</v>
      </c>
      <c r="E12" s="17"/>
      <c r="F12" s="17"/>
      <c r="G12" s="17"/>
      <c r="H12" s="7"/>
    </row>
    <row r="13" spans="2:8" ht="4.1500000000000004" customHeight="1" x14ac:dyDescent="0.2">
      <c r="B13" s="5"/>
      <c r="C13" s="17"/>
      <c r="D13" s="17"/>
      <c r="E13" s="17"/>
      <c r="F13" s="17"/>
      <c r="G13" s="17"/>
      <c r="H13" s="7"/>
    </row>
    <row r="14" spans="2:8" x14ac:dyDescent="0.2">
      <c r="B14" s="5"/>
      <c r="C14" s="22" t="s">
        <v>54</v>
      </c>
      <c r="D14" s="52" t="s">
        <v>53</v>
      </c>
      <c r="E14" s="17"/>
      <c r="F14" s="22" t="s">
        <v>54</v>
      </c>
      <c r="G14" s="52" t="s">
        <v>89</v>
      </c>
      <c r="H14" s="7"/>
    </row>
    <row r="15" spans="2:8" ht="4.1500000000000004" customHeight="1" x14ac:dyDescent="0.2">
      <c r="B15" s="5"/>
      <c r="C15" s="6"/>
      <c r="D15" s="17"/>
      <c r="E15" s="17"/>
      <c r="F15" s="17"/>
      <c r="G15" s="17"/>
      <c r="H15" s="7"/>
    </row>
    <row r="16" spans="2:8" x14ac:dyDescent="0.2">
      <c r="B16" s="5"/>
      <c r="C16" s="17" t="s">
        <v>55</v>
      </c>
      <c r="D16" s="56">
        <v>0</v>
      </c>
      <c r="E16" s="17"/>
      <c r="F16" s="17" t="s">
        <v>15</v>
      </c>
      <c r="G16" s="56">
        <v>0</v>
      </c>
      <c r="H16" s="7"/>
    </row>
    <row r="17" spans="2:8" x14ac:dyDescent="0.2">
      <c r="B17" s="5"/>
      <c r="C17" s="17" t="s">
        <v>56</v>
      </c>
      <c r="D17" s="55">
        <f>ROUND(136.99/100,2)</f>
        <v>1.37</v>
      </c>
      <c r="E17" s="17"/>
      <c r="F17" s="17" t="s">
        <v>25</v>
      </c>
      <c r="G17" s="55">
        <f>ROUND(650*(200/4200),2)</f>
        <v>30.95</v>
      </c>
      <c r="H17" s="7"/>
    </row>
    <row r="18" spans="2:8" x14ac:dyDescent="0.2">
      <c r="B18" s="5"/>
      <c r="C18" s="17" t="s">
        <v>57</v>
      </c>
      <c r="D18" s="55">
        <f>ROUND((20*3.59)/100,2)</f>
        <v>0.72</v>
      </c>
      <c r="E18" s="17"/>
      <c r="F18" s="17" t="s">
        <v>41</v>
      </c>
      <c r="G18" s="55">
        <f>ROUND(420*(200/4200),2)</f>
        <v>20</v>
      </c>
      <c r="H18" s="7"/>
    </row>
    <row r="19" spans="2:8" x14ac:dyDescent="0.2">
      <c r="B19" s="5"/>
      <c r="C19" s="17" t="s">
        <v>58</v>
      </c>
      <c r="D19" s="55">
        <f>ROUND((34.99/12)*2,2)</f>
        <v>5.83</v>
      </c>
      <c r="E19" s="17"/>
      <c r="F19" s="17" t="s">
        <v>138</v>
      </c>
      <c r="G19" s="55">
        <f>ROUND(600*(200/4200),2)</f>
        <v>28.57</v>
      </c>
      <c r="H19" s="7"/>
    </row>
    <row r="20" spans="2:8" x14ac:dyDescent="0.2">
      <c r="B20" s="5"/>
      <c r="C20" s="17" t="s">
        <v>59</v>
      </c>
      <c r="D20" s="55">
        <f>ROUND(((194.99+7.49)/200),2)</f>
        <v>1.01</v>
      </c>
      <c r="E20" s="17"/>
      <c r="F20" s="17" t="s">
        <v>30</v>
      </c>
      <c r="G20" s="55">
        <f>ROUND(83*(200/4200),2)</f>
        <v>3.95</v>
      </c>
      <c r="H20" s="7"/>
    </row>
    <row r="21" spans="2:8" x14ac:dyDescent="0.2">
      <c r="B21" s="5"/>
      <c r="C21" s="63"/>
      <c r="D21" s="63"/>
      <c r="E21" s="17"/>
      <c r="F21" s="17" t="s">
        <v>60</v>
      </c>
      <c r="G21" s="55">
        <f>ROUND(43.65*(200/4200),2)</f>
        <v>2.08</v>
      </c>
      <c r="H21" s="7"/>
    </row>
    <row r="22" spans="2:8" x14ac:dyDescent="0.2">
      <c r="B22" s="5"/>
      <c r="C22" s="21"/>
      <c r="D22" s="21"/>
      <c r="E22" s="17"/>
      <c r="F22" s="17" t="s">
        <v>61</v>
      </c>
      <c r="G22" s="55">
        <f>ROUND(49.65*(200/4200),2)</f>
        <v>2.36</v>
      </c>
      <c r="H22" s="7"/>
    </row>
    <row r="23" spans="2:8" x14ac:dyDescent="0.2">
      <c r="B23" s="5"/>
      <c r="C23" s="21"/>
      <c r="D23" s="21"/>
      <c r="E23" s="17"/>
      <c r="F23" s="17" t="s">
        <v>42</v>
      </c>
      <c r="G23" s="55">
        <f>ROUND(600/3,2)</f>
        <v>200</v>
      </c>
      <c r="H23" s="7"/>
    </row>
    <row r="24" spans="2:8" ht="3.95" customHeight="1" x14ac:dyDescent="0.2">
      <c r="B24" s="5"/>
      <c r="C24" s="21"/>
      <c r="D24" s="21"/>
      <c r="E24" s="17"/>
      <c r="F24" s="21"/>
      <c r="G24" s="21"/>
      <c r="H24" s="7"/>
    </row>
    <row r="25" spans="2:8" ht="13.5" thickBot="1" x14ac:dyDescent="0.25">
      <c r="B25" s="5"/>
      <c r="C25" s="53" t="s">
        <v>62</v>
      </c>
      <c r="D25" s="61">
        <v>9.9700000000000006</v>
      </c>
      <c r="E25" s="17"/>
      <c r="F25" s="57" t="s">
        <v>63</v>
      </c>
      <c r="G25" s="61">
        <v>2367.92</v>
      </c>
      <c r="H25" s="7"/>
    </row>
    <row r="26" spans="2:8" x14ac:dyDescent="0.2">
      <c r="B26" s="5"/>
      <c r="C26" s="17"/>
      <c r="D26" s="17"/>
      <c r="E26" s="17"/>
      <c r="F26" s="17"/>
      <c r="G26" s="17"/>
      <c r="H26" s="7"/>
    </row>
    <row r="27" spans="2:8" ht="4.1500000000000004" customHeight="1" x14ac:dyDescent="0.2">
      <c r="B27" s="58"/>
      <c r="C27" s="59"/>
      <c r="D27" s="59"/>
      <c r="E27" s="59"/>
      <c r="F27" s="59"/>
      <c r="G27" s="59"/>
      <c r="H27" s="60"/>
    </row>
    <row r="28" spans="2:8" ht="17.25" customHeight="1" x14ac:dyDescent="0.2">
      <c r="B28" s="5"/>
      <c r="C28" s="17" t="s">
        <v>276</v>
      </c>
      <c r="D28" s="17"/>
      <c r="E28" s="17"/>
      <c r="F28" s="17"/>
      <c r="G28" s="17"/>
      <c r="H28" s="7"/>
    </row>
    <row r="29" spans="2:8" x14ac:dyDescent="0.2">
      <c r="B29" s="5"/>
      <c r="C29" s="6" t="s">
        <v>64</v>
      </c>
      <c r="D29" s="17"/>
      <c r="E29" s="17"/>
      <c r="F29" s="17"/>
      <c r="G29" s="17"/>
      <c r="H29" s="7"/>
    </row>
    <row r="30" spans="2:8" ht="4.1500000000000004" customHeight="1" x14ac:dyDescent="0.2">
      <c r="B30" s="5"/>
      <c r="C30" s="17"/>
      <c r="D30" s="17"/>
      <c r="E30" s="17"/>
      <c r="F30" s="17"/>
      <c r="G30" s="17"/>
      <c r="H30" s="7"/>
    </row>
    <row r="31" spans="2:8" x14ac:dyDescent="0.2">
      <c r="B31" s="5"/>
      <c r="C31" s="22" t="s">
        <v>54</v>
      </c>
      <c r="D31" s="52" t="s">
        <v>53</v>
      </c>
      <c r="E31" s="17"/>
      <c r="F31" s="22" t="s">
        <v>54</v>
      </c>
      <c r="G31" s="52" t="s">
        <v>89</v>
      </c>
      <c r="H31" s="7"/>
    </row>
    <row r="32" spans="2:8" ht="4.1500000000000004" customHeight="1" x14ac:dyDescent="0.2">
      <c r="B32" s="5"/>
      <c r="C32" s="6"/>
      <c r="D32" s="17"/>
      <c r="E32" s="17"/>
      <c r="F32" s="17"/>
      <c r="G32" s="17"/>
      <c r="H32" s="7"/>
    </row>
    <row r="33" spans="2:8" x14ac:dyDescent="0.2">
      <c r="B33" s="5"/>
      <c r="C33" s="17" t="s">
        <v>16</v>
      </c>
      <c r="D33" s="64">
        <f>ROUND((9*8)*22/550,2)</f>
        <v>2.88</v>
      </c>
      <c r="E33" s="17"/>
      <c r="F33" s="17" t="s">
        <v>25</v>
      </c>
      <c r="G33" s="64">
        <f>ROUND(650*(1500/4200),2)</f>
        <v>232.14</v>
      </c>
      <c r="H33" s="7"/>
    </row>
    <row r="34" spans="2:8" x14ac:dyDescent="0.2">
      <c r="B34" s="5"/>
      <c r="C34" s="17" t="s">
        <v>65</v>
      </c>
      <c r="D34" s="55">
        <f>ROUND((3.29/6)/2,2)</f>
        <v>0.27</v>
      </c>
      <c r="E34" s="17"/>
      <c r="F34" s="17" t="s">
        <v>41</v>
      </c>
      <c r="G34" s="55">
        <f>ROUND(420*(1500/4200),2)</f>
        <v>150</v>
      </c>
      <c r="H34" s="7"/>
    </row>
    <row r="35" spans="2:8" x14ac:dyDescent="0.2">
      <c r="B35" s="5"/>
      <c r="C35" s="17" t="s">
        <v>57</v>
      </c>
      <c r="D35" s="116">
        <f>ROUND((2*3.59)/75,2)</f>
        <v>0.1</v>
      </c>
      <c r="E35" s="17"/>
      <c r="F35" s="17" t="s">
        <v>138</v>
      </c>
      <c r="G35" s="54">
        <v>0</v>
      </c>
      <c r="H35" s="7"/>
    </row>
    <row r="36" spans="2:8" x14ac:dyDescent="0.2">
      <c r="B36" s="5"/>
      <c r="C36" s="17" t="s">
        <v>58</v>
      </c>
      <c r="D36" s="55">
        <f>ROUND(34.99/25,2)</f>
        <v>1.4</v>
      </c>
      <c r="E36" s="17"/>
      <c r="F36" s="17" t="s">
        <v>30</v>
      </c>
      <c r="G36" s="55">
        <f>ROUND(83*(1500/4200),2)</f>
        <v>29.64</v>
      </c>
      <c r="H36" s="7"/>
    </row>
    <row r="37" spans="2:8" x14ac:dyDescent="0.2">
      <c r="B37" s="5"/>
      <c r="C37" s="63"/>
      <c r="D37" s="63"/>
      <c r="E37" s="17"/>
      <c r="F37" s="17" t="s">
        <v>60</v>
      </c>
      <c r="G37" s="55">
        <f>ROUND(43.65*(1500/4200),2)</f>
        <v>15.59</v>
      </c>
      <c r="H37" s="7"/>
    </row>
    <row r="38" spans="2:8" x14ac:dyDescent="0.2">
      <c r="B38" s="5"/>
      <c r="C38" s="63"/>
      <c r="D38" s="63"/>
      <c r="E38" s="17"/>
      <c r="F38" s="17" t="s">
        <v>61</v>
      </c>
      <c r="G38" s="116">
        <v>16.78</v>
      </c>
      <c r="H38" s="7"/>
    </row>
    <row r="39" spans="2:8" x14ac:dyDescent="0.2">
      <c r="B39" s="5"/>
      <c r="C39" s="21"/>
      <c r="D39" s="21"/>
      <c r="E39" s="17"/>
      <c r="F39" s="17" t="s">
        <v>42</v>
      </c>
      <c r="G39" s="55">
        <f>ROUND(600/3,2)</f>
        <v>200</v>
      </c>
      <c r="H39" s="7"/>
    </row>
    <row r="40" spans="2:8" ht="3.95" customHeight="1" x14ac:dyDescent="0.2">
      <c r="B40" s="5"/>
      <c r="C40" s="21"/>
      <c r="D40" s="21"/>
      <c r="E40" s="17"/>
      <c r="F40" s="21"/>
      <c r="G40" s="21"/>
      <c r="H40" s="7"/>
    </row>
    <row r="41" spans="2:8" ht="13.5" thickBot="1" x14ac:dyDescent="0.25">
      <c r="B41" s="5"/>
      <c r="C41" s="53" t="s">
        <v>62</v>
      </c>
      <c r="D41" s="115"/>
      <c r="E41" s="17"/>
      <c r="F41" s="57" t="s">
        <v>63</v>
      </c>
      <c r="G41" s="117">
        <v>858.44</v>
      </c>
      <c r="H41" s="7"/>
    </row>
    <row r="42" spans="2:8" x14ac:dyDescent="0.2">
      <c r="B42" s="5"/>
      <c r="C42" s="17"/>
      <c r="D42" s="17"/>
      <c r="E42" s="17"/>
      <c r="F42" s="17"/>
      <c r="G42" s="17"/>
      <c r="H42" s="7"/>
    </row>
    <row r="43" spans="2:8" ht="4.1500000000000004" customHeight="1" x14ac:dyDescent="0.2">
      <c r="B43" s="58"/>
      <c r="C43" s="59"/>
      <c r="D43" s="59"/>
      <c r="E43" s="59"/>
      <c r="F43" s="59"/>
      <c r="G43" s="59"/>
      <c r="H43" s="60"/>
    </row>
    <row r="44" spans="2:8" x14ac:dyDescent="0.2">
      <c r="B44" s="5"/>
      <c r="C44" s="17" t="s">
        <v>277</v>
      </c>
      <c r="D44" s="17"/>
      <c r="E44" s="17"/>
      <c r="F44" s="17"/>
      <c r="G44" s="17"/>
      <c r="H44" s="7"/>
    </row>
    <row r="45" spans="2:8" x14ac:dyDescent="0.2">
      <c r="B45" s="5"/>
      <c r="C45" s="6" t="s">
        <v>66</v>
      </c>
      <c r="D45" s="17"/>
      <c r="E45" s="17"/>
      <c r="F45" s="17"/>
      <c r="G45" s="17"/>
      <c r="H45" s="7"/>
    </row>
    <row r="46" spans="2:8" ht="4.1500000000000004" customHeight="1" x14ac:dyDescent="0.2">
      <c r="B46" s="5"/>
      <c r="C46" s="17"/>
      <c r="D46" s="17"/>
      <c r="E46" s="17"/>
      <c r="F46" s="17"/>
      <c r="G46" s="17"/>
      <c r="H46" s="7"/>
    </row>
    <row r="47" spans="2:8" x14ac:dyDescent="0.2">
      <c r="B47" s="5"/>
      <c r="C47" s="22" t="s">
        <v>54</v>
      </c>
      <c r="D47" s="52" t="s">
        <v>53</v>
      </c>
      <c r="E47" s="17"/>
      <c r="F47" s="22" t="s">
        <v>54</v>
      </c>
      <c r="G47" s="52" t="s">
        <v>89</v>
      </c>
      <c r="H47" s="7"/>
    </row>
    <row r="48" spans="2:8" ht="4.1500000000000004" customHeight="1" x14ac:dyDescent="0.2">
      <c r="B48" s="5"/>
      <c r="C48" s="6"/>
      <c r="D48" s="17"/>
      <c r="E48" s="17"/>
      <c r="F48" s="17"/>
      <c r="G48" s="17"/>
      <c r="H48" s="7"/>
    </row>
    <row r="49" spans="2:8" x14ac:dyDescent="0.2">
      <c r="B49" s="5"/>
      <c r="C49" s="17" t="s">
        <v>18</v>
      </c>
      <c r="D49" s="65">
        <v>0</v>
      </c>
      <c r="E49" s="17"/>
      <c r="F49" s="17" t="s">
        <v>24</v>
      </c>
      <c r="G49" s="112">
        <v>80</v>
      </c>
      <c r="H49" s="7"/>
    </row>
    <row r="50" spans="2:8" x14ac:dyDescent="0.2">
      <c r="B50" s="5"/>
      <c r="C50" s="17" t="s">
        <v>57</v>
      </c>
      <c r="D50" s="55">
        <f>ROUND((3.59*2*12)/100,2)</f>
        <v>0.86</v>
      </c>
      <c r="E50" s="17"/>
      <c r="F50" s="17" t="s">
        <v>25</v>
      </c>
      <c r="G50" s="55">
        <f>ROUND(650*(2500/4200),2)</f>
        <v>386.9</v>
      </c>
      <c r="H50" s="7"/>
    </row>
    <row r="51" spans="2:8" x14ac:dyDescent="0.2">
      <c r="B51" s="5"/>
      <c r="C51" s="17" t="s">
        <v>58</v>
      </c>
      <c r="D51" s="55">
        <f>ROUND(34.99/40,2)</f>
        <v>0.87</v>
      </c>
      <c r="E51" s="17"/>
      <c r="F51" s="17" t="s">
        <v>41</v>
      </c>
      <c r="G51" s="55">
        <f>ROUND(420*(2500/4200),2)</f>
        <v>250</v>
      </c>
      <c r="H51" s="7"/>
    </row>
    <row r="52" spans="2:8" x14ac:dyDescent="0.2">
      <c r="B52" s="5"/>
      <c r="C52" s="63"/>
      <c r="D52" s="63"/>
      <c r="E52" s="17"/>
      <c r="F52" s="17" t="s">
        <v>138</v>
      </c>
      <c r="G52" s="54">
        <v>0</v>
      </c>
      <c r="H52" s="7"/>
    </row>
    <row r="53" spans="2:8" x14ac:dyDescent="0.2">
      <c r="B53" s="5"/>
      <c r="C53" s="63"/>
      <c r="D53" s="63"/>
      <c r="E53" s="17"/>
      <c r="F53" s="17" t="s">
        <v>30</v>
      </c>
      <c r="G53" s="55">
        <f>ROUND(83*(2500/4200),2)</f>
        <v>49.4</v>
      </c>
      <c r="H53" s="7"/>
    </row>
    <row r="54" spans="2:8" x14ac:dyDescent="0.2">
      <c r="B54" s="5"/>
      <c r="C54" s="63"/>
      <c r="D54" s="63"/>
      <c r="E54" s="17"/>
      <c r="F54" s="17" t="s">
        <v>60</v>
      </c>
      <c r="G54" s="55">
        <f>ROUND(43.65*(2500/4200),2)</f>
        <v>25.98</v>
      </c>
      <c r="H54" s="7"/>
    </row>
    <row r="55" spans="2:8" x14ac:dyDescent="0.2">
      <c r="B55" s="5"/>
      <c r="C55" s="21"/>
      <c r="D55" s="21"/>
      <c r="E55" s="17"/>
      <c r="F55" s="17" t="s">
        <v>61</v>
      </c>
      <c r="G55" s="55">
        <f>ROUND(49.65*(2500/4200),2)</f>
        <v>29.55</v>
      </c>
      <c r="H55" s="7"/>
    </row>
    <row r="56" spans="2:8" x14ac:dyDescent="0.2">
      <c r="B56" s="5"/>
      <c r="C56" s="21"/>
      <c r="D56" s="21"/>
      <c r="E56" s="17"/>
      <c r="F56" s="21" t="s">
        <v>42</v>
      </c>
      <c r="G56" s="55">
        <f>ROUND(600/3,2)</f>
        <v>200</v>
      </c>
      <c r="H56" s="7"/>
    </row>
    <row r="57" spans="2:8" ht="3.95" customHeight="1" x14ac:dyDescent="0.2">
      <c r="B57" s="5"/>
      <c r="C57" s="21"/>
      <c r="D57" s="21"/>
      <c r="E57" s="17"/>
      <c r="F57" s="21"/>
      <c r="G57" s="21"/>
      <c r="H57" s="7"/>
    </row>
    <row r="58" spans="2:8" ht="13.5" thickBot="1" x14ac:dyDescent="0.25">
      <c r="B58" s="5"/>
      <c r="C58" s="53" t="s">
        <v>62</v>
      </c>
      <c r="D58" s="62">
        <v>7.36</v>
      </c>
      <c r="E58" s="17"/>
      <c r="F58" s="57" t="s">
        <v>63</v>
      </c>
      <c r="G58" s="61">
        <v>1378.9880952380952</v>
      </c>
      <c r="H58" s="7"/>
    </row>
    <row r="59" spans="2:8" x14ac:dyDescent="0.2">
      <c r="B59" s="5"/>
      <c r="C59" s="17"/>
      <c r="D59" s="17"/>
      <c r="E59" s="17"/>
      <c r="F59" s="17"/>
      <c r="G59" s="17"/>
      <c r="H59" s="7"/>
    </row>
    <row r="60" spans="2:8" ht="4.1500000000000004" customHeight="1" x14ac:dyDescent="0.2">
      <c r="B60" s="9"/>
      <c r="C60" s="10"/>
      <c r="D60" s="10"/>
      <c r="E60" s="10"/>
      <c r="F60" s="10"/>
      <c r="G60" s="10"/>
      <c r="H60" s="11"/>
    </row>
  </sheetData>
  <printOptions horizontalCentered="1"/>
  <pageMargins left="0.2" right="0.2" top="0.25" bottom="0.75" header="0.3" footer="0.3"/>
  <pageSetup orientation="portrait" horizontalDpi="1200" verticalDpi="1200" r:id="rId1"/>
  <headerFooter>
    <oddFooter>&amp;C&amp;8ACC202 - MANAGERIAL ACCOUNTING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5"/>
  <sheetViews>
    <sheetView showGridLines="0" topLeftCell="A5" workbookViewId="0"/>
  </sheetViews>
  <sheetFormatPr defaultRowHeight="12.75" x14ac:dyDescent="0.2"/>
  <cols>
    <col min="13" max="13" width="3.5703125" customWidth="1"/>
  </cols>
  <sheetData>
    <row r="1" spans="1:13" ht="21" x14ac:dyDescent="0.35">
      <c r="A1" s="12" t="s">
        <v>4</v>
      </c>
    </row>
    <row r="2" spans="1:13" ht="15.75" x14ac:dyDescent="0.2">
      <c r="A2" s="13" t="s">
        <v>5</v>
      </c>
    </row>
    <row r="4" spans="1:13" ht="15.75" x14ac:dyDescent="0.2">
      <c r="A4" s="13" t="s">
        <v>6</v>
      </c>
    </row>
    <row r="6" spans="1:13" ht="13.5" thickBo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8" spans="1:13" x14ac:dyDescent="0.2">
      <c r="A8" s="120" t="s">
        <v>243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10" spans="1:13" ht="15.75" x14ac:dyDescent="0.25">
      <c r="A10" s="104" t="s">
        <v>181</v>
      </c>
    </row>
    <row r="11" spans="1:13" ht="4.1500000000000004" customHeight="1" x14ac:dyDescent="0.25">
      <c r="A11" s="104"/>
    </row>
    <row r="12" spans="1:13" x14ac:dyDescent="0.2">
      <c r="A12" s="94" t="s">
        <v>245</v>
      </c>
    </row>
    <row r="13" spans="1:13" x14ac:dyDescent="0.2">
      <c r="A13" s="94"/>
    </row>
    <row r="14" spans="1:13" x14ac:dyDescent="0.2">
      <c r="A14" s="94" t="s">
        <v>271</v>
      </c>
    </row>
    <row r="16" spans="1:13" ht="4.1500000000000004" customHeight="1" x14ac:dyDescent="0.2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8" spans="1:1" ht="15.75" x14ac:dyDescent="0.25">
      <c r="A18" s="104" t="s">
        <v>249</v>
      </c>
    </row>
    <row r="19" spans="1:1" ht="4.1500000000000004" customHeight="1" x14ac:dyDescent="0.2"/>
    <row r="20" spans="1:1" x14ac:dyDescent="0.2">
      <c r="A20" s="101" t="s">
        <v>184</v>
      </c>
    </row>
    <row r="21" spans="1:1" ht="4.1500000000000004" customHeight="1" x14ac:dyDescent="0.2"/>
    <row r="22" spans="1:1" x14ac:dyDescent="0.2">
      <c r="A22" s="103" t="s">
        <v>250</v>
      </c>
    </row>
    <row r="23" spans="1:1" ht="4.1500000000000004" customHeight="1" x14ac:dyDescent="0.2"/>
    <row r="24" spans="1:1" x14ac:dyDescent="0.2">
      <c r="A24" s="101" t="s">
        <v>246</v>
      </c>
    </row>
    <row r="25" spans="1:1" ht="4.1500000000000004" customHeight="1" x14ac:dyDescent="0.2"/>
    <row r="26" spans="1:1" x14ac:dyDescent="0.2">
      <c r="A26" s="103" t="s">
        <v>248</v>
      </c>
    </row>
    <row r="27" spans="1:1" x14ac:dyDescent="0.2">
      <c r="A27" s="103" t="s">
        <v>257</v>
      </c>
    </row>
    <row r="28" spans="1:1" x14ac:dyDescent="0.2">
      <c r="A28" s="103" t="s">
        <v>258</v>
      </c>
    </row>
    <row r="29" spans="1:1" x14ac:dyDescent="0.2">
      <c r="A29" s="103"/>
    </row>
    <row r="30" spans="1:1" x14ac:dyDescent="0.2">
      <c r="A30" s="101" t="s">
        <v>247</v>
      </c>
    </row>
    <row r="31" spans="1:1" ht="4.1500000000000004" customHeight="1" x14ac:dyDescent="0.2"/>
    <row r="32" spans="1:1" x14ac:dyDescent="0.2">
      <c r="A32" s="103" t="s">
        <v>259</v>
      </c>
    </row>
    <row r="33" spans="1:1" x14ac:dyDescent="0.2">
      <c r="A33" s="103" t="s">
        <v>251</v>
      </c>
    </row>
    <row r="34" spans="1:1" x14ac:dyDescent="0.2">
      <c r="A34" s="103" t="s">
        <v>260</v>
      </c>
    </row>
    <row r="35" spans="1:1" x14ac:dyDescent="0.2">
      <c r="A35" s="103" t="s">
        <v>261</v>
      </c>
    </row>
  </sheetData>
  <mergeCells count="1">
    <mergeCell ref="A8:M8"/>
  </mergeCells>
  <pageMargins left="0.7" right="0.7" top="0.75" bottom="0.75" header="0.3" footer="0.3"/>
  <pageSetup scale="89" fitToHeight="0" orientation="portrait" horizontalDpi="1200" verticalDpi="1200" r:id="rId1"/>
  <headerFooter>
    <oddFooter>&amp;CACC202 - MANAGERIAL ACCOUNTING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B2:I33"/>
  <sheetViews>
    <sheetView showGridLines="0" topLeftCell="A13" workbookViewId="0"/>
  </sheetViews>
  <sheetFormatPr defaultRowHeight="12.75" x14ac:dyDescent="0.2"/>
  <cols>
    <col min="1" max="2" width="2.7109375" customWidth="1"/>
    <col min="3" max="3" width="30.7109375" customWidth="1"/>
    <col min="4" max="4" width="15.7109375" customWidth="1"/>
    <col min="5" max="5" width="8.7109375" customWidth="1"/>
    <col min="6" max="6" width="15.7109375" customWidth="1"/>
    <col min="7" max="7" width="8.7109375" customWidth="1"/>
    <col min="8" max="8" width="15.7109375" customWidth="1"/>
    <col min="9" max="9" width="2.7109375" customWidth="1"/>
  </cols>
  <sheetData>
    <row r="2" spans="2:9" x14ac:dyDescent="0.2">
      <c r="B2" s="2"/>
      <c r="C2" s="3"/>
      <c r="D2" s="3"/>
      <c r="E2" s="3"/>
      <c r="F2" s="3"/>
      <c r="G2" s="3"/>
      <c r="H2" s="3"/>
      <c r="I2" s="4"/>
    </row>
    <row r="3" spans="2:9" ht="21" x14ac:dyDescent="0.35">
      <c r="B3" s="5"/>
      <c r="C3" s="16" t="str">
        <f>CompanyName</f>
        <v>XYZ Corporation</v>
      </c>
      <c r="D3" s="17"/>
      <c r="E3" s="17"/>
      <c r="F3" s="17"/>
      <c r="G3" s="17"/>
      <c r="H3" s="17"/>
      <c r="I3" s="7"/>
    </row>
    <row r="4" spans="2:9" ht="15.75" x14ac:dyDescent="0.25">
      <c r="B4" s="5"/>
      <c r="C4" s="18" t="s">
        <v>67</v>
      </c>
      <c r="D4" s="17"/>
      <c r="E4" s="17"/>
      <c r="F4" s="17"/>
      <c r="G4" s="17"/>
      <c r="H4" s="17"/>
      <c r="I4" s="7"/>
    </row>
    <row r="5" spans="2:9" ht="13.5" thickBot="1" x14ac:dyDescent="0.25">
      <c r="B5" s="19"/>
      <c r="C5" s="14"/>
      <c r="D5" s="14"/>
      <c r="E5" s="14"/>
      <c r="F5" s="14"/>
      <c r="G5" s="14"/>
      <c r="H5" s="14"/>
      <c r="I5" s="20"/>
    </row>
    <row r="6" spans="2:9" x14ac:dyDescent="0.2">
      <c r="B6" s="5"/>
      <c r="C6" s="17"/>
      <c r="D6" s="17"/>
      <c r="E6" s="17"/>
      <c r="F6" s="17"/>
      <c r="G6" s="17"/>
      <c r="H6" s="17"/>
      <c r="I6" s="7"/>
    </row>
    <row r="7" spans="2:9" x14ac:dyDescent="0.2">
      <c r="B7" s="5"/>
      <c r="C7" s="6" t="s">
        <v>46</v>
      </c>
      <c r="D7" s="17"/>
      <c r="E7" s="17"/>
      <c r="F7" s="17"/>
      <c r="G7" s="17"/>
      <c r="H7" s="17"/>
      <c r="I7" s="7"/>
    </row>
    <row r="8" spans="2:9" ht="13.9" customHeight="1" x14ac:dyDescent="0.2">
      <c r="B8" s="5"/>
      <c r="C8" s="67" t="s">
        <v>68</v>
      </c>
      <c r="D8" s="67"/>
      <c r="E8" s="67"/>
      <c r="F8" s="67"/>
      <c r="G8" s="67"/>
      <c r="H8" s="67"/>
      <c r="I8" s="7"/>
    </row>
    <row r="9" spans="2:9" ht="13.9" customHeight="1" x14ac:dyDescent="0.2">
      <c r="B9" s="5"/>
      <c r="C9" s="67" t="s">
        <v>69</v>
      </c>
      <c r="D9" s="66"/>
      <c r="E9" s="66"/>
      <c r="F9" s="66"/>
      <c r="G9" s="66"/>
      <c r="H9" s="66"/>
      <c r="I9" s="7"/>
    </row>
    <row r="10" spans="2:9" x14ac:dyDescent="0.2">
      <c r="B10" s="5"/>
      <c r="C10" s="51"/>
      <c r="D10" s="17"/>
      <c r="E10" s="17"/>
      <c r="F10" s="17"/>
      <c r="G10" s="17"/>
      <c r="H10" s="17"/>
      <c r="I10" s="7"/>
    </row>
    <row r="11" spans="2:9" x14ac:dyDescent="0.2">
      <c r="B11" s="5"/>
      <c r="C11" s="6" t="s">
        <v>82</v>
      </c>
      <c r="D11" s="17"/>
      <c r="E11" s="17"/>
      <c r="F11" s="17"/>
      <c r="G11" s="17"/>
      <c r="H11" s="17"/>
      <c r="I11" s="7"/>
    </row>
    <row r="12" spans="2:9" x14ac:dyDescent="0.2">
      <c r="B12" s="5"/>
      <c r="C12" s="57" t="s">
        <v>70</v>
      </c>
      <c r="D12" s="17"/>
      <c r="E12" s="17"/>
      <c r="F12" s="17"/>
      <c r="G12" s="17"/>
      <c r="H12" s="17"/>
      <c r="I12" s="7"/>
    </row>
    <row r="13" spans="2:9" x14ac:dyDescent="0.2">
      <c r="B13" s="5"/>
      <c r="C13" s="68" t="s">
        <v>71</v>
      </c>
      <c r="D13" s="17"/>
      <c r="E13" s="17"/>
      <c r="F13" s="17"/>
      <c r="G13" s="17"/>
      <c r="H13" s="17"/>
      <c r="I13" s="7"/>
    </row>
    <row r="14" spans="2:9" x14ac:dyDescent="0.2">
      <c r="B14" s="5"/>
      <c r="C14" s="68" t="s">
        <v>72</v>
      </c>
      <c r="D14" s="17"/>
      <c r="E14" s="17"/>
      <c r="F14" s="17"/>
      <c r="G14" s="17"/>
      <c r="H14" s="17"/>
      <c r="I14" s="7"/>
    </row>
    <row r="15" spans="2:9" x14ac:dyDescent="0.2">
      <c r="B15" s="5"/>
      <c r="C15" s="68" t="s">
        <v>73</v>
      </c>
      <c r="D15" s="17"/>
      <c r="E15" s="17"/>
      <c r="F15" s="17"/>
      <c r="G15" s="17"/>
      <c r="H15" s="17"/>
      <c r="I15" s="7"/>
    </row>
    <row r="16" spans="2:9" x14ac:dyDescent="0.2">
      <c r="B16" s="5"/>
      <c r="C16" s="57" t="s">
        <v>74</v>
      </c>
      <c r="D16" s="17"/>
      <c r="E16" s="17"/>
      <c r="F16" s="17"/>
      <c r="G16" s="17"/>
      <c r="H16" s="17"/>
      <c r="I16" s="7"/>
    </row>
    <row r="17" spans="2:9" x14ac:dyDescent="0.2">
      <c r="B17" s="5"/>
      <c r="C17" s="68" t="s">
        <v>75</v>
      </c>
      <c r="D17" s="17"/>
      <c r="E17" s="17"/>
      <c r="F17" s="17"/>
      <c r="G17" s="17"/>
      <c r="H17" s="17"/>
      <c r="I17" s="7"/>
    </row>
    <row r="18" spans="2:9" x14ac:dyDescent="0.2">
      <c r="B18" s="5"/>
      <c r="C18" s="68" t="s">
        <v>76</v>
      </c>
      <c r="D18" s="17"/>
      <c r="E18" s="17"/>
      <c r="F18" s="17"/>
      <c r="G18" s="17"/>
      <c r="H18" s="17"/>
      <c r="I18" s="7"/>
    </row>
    <row r="19" spans="2:9" x14ac:dyDescent="0.2">
      <c r="B19" s="5"/>
      <c r="C19" s="68" t="s">
        <v>77</v>
      </c>
      <c r="D19" s="17"/>
      <c r="E19" s="17"/>
      <c r="F19" s="17"/>
      <c r="G19" s="17"/>
      <c r="H19" s="17"/>
      <c r="I19" s="7"/>
    </row>
    <row r="20" spans="2:9" x14ac:dyDescent="0.2">
      <c r="B20" s="5"/>
      <c r="C20" s="57" t="s">
        <v>78</v>
      </c>
      <c r="D20" s="17"/>
      <c r="E20" s="17"/>
      <c r="F20" s="17"/>
      <c r="G20" s="17"/>
      <c r="H20" s="17"/>
      <c r="I20" s="7"/>
    </row>
    <row r="21" spans="2:9" x14ac:dyDescent="0.2">
      <c r="B21" s="5"/>
      <c r="C21" s="68" t="s">
        <v>79</v>
      </c>
      <c r="D21" s="17"/>
      <c r="E21" s="17"/>
      <c r="F21" s="17"/>
      <c r="G21" s="17"/>
      <c r="H21" s="17"/>
      <c r="I21" s="7"/>
    </row>
    <row r="22" spans="2:9" x14ac:dyDescent="0.2">
      <c r="B22" s="5"/>
      <c r="C22" s="68" t="s">
        <v>80</v>
      </c>
      <c r="D22" s="17"/>
      <c r="E22" s="17"/>
      <c r="F22" s="17"/>
      <c r="G22" s="17"/>
      <c r="H22" s="17"/>
      <c r="I22" s="7"/>
    </row>
    <row r="23" spans="2:9" x14ac:dyDescent="0.2">
      <c r="B23" s="5"/>
      <c r="C23" s="68" t="s">
        <v>81</v>
      </c>
      <c r="D23" s="17"/>
      <c r="E23" s="17"/>
      <c r="F23" s="17"/>
      <c r="G23" s="17"/>
      <c r="H23" s="17"/>
      <c r="I23" s="7"/>
    </row>
    <row r="24" spans="2:9" ht="13.5" thickBot="1" x14ac:dyDescent="0.25">
      <c r="B24" s="19"/>
      <c r="C24" s="14"/>
      <c r="D24" s="14"/>
      <c r="E24" s="14"/>
      <c r="F24" s="14"/>
      <c r="G24" s="14"/>
      <c r="H24" s="14"/>
      <c r="I24" s="20"/>
    </row>
    <row r="25" spans="2:9" x14ac:dyDescent="0.2">
      <c r="B25" s="5"/>
      <c r="C25" s="17"/>
      <c r="D25" s="17"/>
      <c r="E25" s="17"/>
      <c r="F25" s="17"/>
      <c r="G25" s="17"/>
      <c r="H25" s="17"/>
      <c r="I25" s="7"/>
    </row>
    <row r="26" spans="2:9" x14ac:dyDescent="0.2">
      <c r="B26" s="5"/>
      <c r="C26" s="6"/>
      <c r="D26" s="52" t="s">
        <v>64</v>
      </c>
      <c r="E26" s="17"/>
      <c r="F26" s="52" t="s">
        <v>66</v>
      </c>
      <c r="G26" s="17"/>
      <c r="H26" s="52" t="s">
        <v>52</v>
      </c>
      <c r="I26" s="7"/>
    </row>
    <row r="27" spans="2:9" ht="4.1500000000000004" customHeight="1" x14ac:dyDescent="0.2">
      <c r="B27" s="5"/>
      <c r="C27" s="17"/>
      <c r="D27" s="17"/>
      <c r="E27" s="17"/>
      <c r="F27" s="17"/>
      <c r="G27" s="17"/>
      <c r="H27" s="17"/>
      <c r="I27" s="7"/>
    </row>
    <row r="28" spans="2:9" x14ac:dyDescent="0.2">
      <c r="B28" s="5"/>
      <c r="C28" s="17" t="s">
        <v>83</v>
      </c>
      <c r="D28" s="56">
        <v>0</v>
      </c>
      <c r="E28" s="17"/>
      <c r="F28" s="56">
        <v>0</v>
      </c>
      <c r="G28" s="17"/>
      <c r="H28" s="56">
        <v>0</v>
      </c>
      <c r="I28" s="7"/>
    </row>
    <row r="29" spans="2:9" x14ac:dyDescent="0.2">
      <c r="B29" s="5"/>
      <c r="C29" s="17" t="s">
        <v>84</v>
      </c>
      <c r="D29" s="54">
        <v>0</v>
      </c>
      <c r="E29" s="17"/>
      <c r="F29" s="54">
        <v>0</v>
      </c>
      <c r="G29" s="17"/>
      <c r="H29" s="54">
        <v>0</v>
      </c>
      <c r="I29" s="7"/>
    </row>
    <row r="30" spans="2:9" ht="4.1500000000000004" customHeight="1" x14ac:dyDescent="0.2">
      <c r="B30" s="5"/>
      <c r="C30" s="17"/>
      <c r="D30" s="55"/>
      <c r="E30" s="17"/>
      <c r="F30" s="55"/>
      <c r="G30" s="17"/>
      <c r="H30" s="55"/>
      <c r="I30" s="7"/>
    </row>
    <row r="31" spans="2:9" ht="13.5" thickBot="1" x14ac:dyDescent="0.25">
      <c r="B31" s="5"/>
      <c r="C31" s="17" t="s">
        <v>85</v>
      </c>
      <c r="D31" s="70">
        <v>0</v>
      </c>
      <c r="E31" s="17"/>
      <c r="F31" s="70">
        <v>0</v>
      </c>
      <c r="G31" s="17"/>
      <c r="H31" s="70">
        <v>0</v>
      </c>
      <c r="I31" s="7"/>
    </row>
    <row r="32" spans="2:9" x14ac:dyDescent="0.2">
      <c r="B32" s="5"/>
      <c r="C32" s="17"/>
      <c r="D32" s="17"/>
      <c r="E32" s="17"/>
      <c r="F32" s="17"/>
      <c r="G32" s="17"/>
      <c r="H32" s="17"/>
      <c r="I32" s="7"/>
    </row>
    <row r="33" spans="2:9" ht="4.1500000000000004" customHeight="1" x14ac:dyDescent="0.2">
      <c r="B33" s="9"/>
      <c r="C33" s="10"/>
      <c r="D33" s="10"/>
      <c r="E33" s="10"/>
      <c r="F33" s="10"/>
      <c r="G33" s="10"/>
      <c r="H33" s="10"/>
      <c r="I33" s="11"/>
    </row>
  </sheetData>
  <printOptions horizontalCentered="1"/>
  <pageMargins left="0.2" right="0.2" top="0.25" bottom="0.75" header="0.3" footer="0.3"/>
  <pageSetup orientation="portrait" horizontalDpi="1200" verticalDpi="1200" r:id="rId1"/>
  <headerFooter>
    <oddFooter>&amp;C&amp;8ACC202 - MANAGERIAL ACCOUNTING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B2:I37"/>
  <sheetViews>
    <sheetView showGridLines="0" tabSelected="1" workbookViewId="0">
      <selection activeCell="C3" sqref="C3"/>
    </sheetView>
  </sheetViews>
  <sheetFormatPr defaultRowHeight="12.75" x14ac:dyDescent="0.2"/>
  <cols>
    <col min="1" max="2" width="2.7109375" customWidth="1"/>
    <col min="3" max="3" width="30.7109375" customWidth="1"/>
    <col min="4" max="4" width="15.7109375" customWidth="1"/>
    <col min="5" max="5" width="8.7109375" customWidth="1"/>
    <col min="6" max="6" width="15.7109375" customWidth="1"/>
    <col min="7" max="7" width="8.7109375" customWidth="1"/>
    <col min="8" max="8" width="15.7109375" customWidth="1"/>
    <col min="9" max="9" width="2.7109375" customWidth="1"/>
  </cols>
  <sheetData>
    <row r="2" spans="2:9" x14ac:dyDescent="0.2">
      <c r="B2" s="2"/>
      <c r="C2" s="3"/>
      <c r="D2" s="3"/>
      <c r="E2" s="3"/>
      <c r="F2" s="3"/>
      <c r="G2" s="3"/>
      <c r="H2" s="3"/>
      <c r="I2" s="4"/>
    </row>
    <row r="3" spans="2:9" ht="21" x14ac:dyDescent="0.35">
      <c r="B3" s="5"/>
      <c r="C3" s="16" t="str">
        <f>CompanyName</f>
        <v>XYZ Corporation</v>
      </c>
      <c r="D3" s="17"/>
      <c r="E3" s="17"/>
      <c r="F3" s="17"/>
      <c r="G3" s="17"/>
      <c r="H3" s="17"/>
      <c r="I3" s="7"/>
    </row>
    <row r="4" spans="2:9" ht="15.75" x14ac:dyDescent="0.25">
      <c r="B4" s="5"/>
      <c r="C4" s="18" t="s">
        <v>86</v>
      </c>
      <c r="D4" s="17"/>
      <c r="E4" s="17"/>
      <c r="F4" s="17"/>
      <c r="G4" s="17"/>
      <c r="H4" s="17"/>
      <c r="I4" s="7"/>
    </row>
    <row r="5" spans="2:9" ht="13.5" thickBot="1" x14ac:dyDescent="0.25">
      <c r="B5" s="19"/>
      <c r="C5" s="14"/>
      <c r="D5" s="14"/>
      <c r="E5" s="14"/>
      <c r="F5" s="14"/>
      <c r="G5" s="14"/>
      <c r="H5" s="14"/>
      <c r="I5" s="20"/>
    </row>
    <row r="6" spans="2:9" x14ac:dyDescent="0.2">
      <c r="B6" s="5"/>
      <c r="C6" s="17"/>
      <c r="D6" s="17"/>
      <c r="E6" s="17"/>
      <c r="F6" s="17"/>
      <c r="G6" s="17"/>
      <c r="H6" s="17"/>
      <c r="I6" s="7"/>
    </row>
    <row r="7" spans="2:9" x14ac:dyDescent="0.2">
      <c r="B7" s="5"/>
      <c r="C7" s="6" t="s">
        <v>46</v>
      </c>
      <c r="D7" s="17"/>
      <c r="E7" s="17"/>
      <c r="F7" s="17"/>
      <c r="G7" s="17"/>
      <c r="H7" s="17"/>
      <c r="I7" s="7"/>
    </row>
    <row r="8" spans="2:9" ht="13.9" customHeight="1" x14ac:dyDescent="0.2">
      <c r="B8" s="5"/>
      <c r="C8" s="67" t="s">
        <v>87</v>
      </c>
      <c r="D8" s="67"/>
      <c r="E8" s="67"/>
      <c r="F8" s="67"/>
      <c r="G8" s="67"/>
      <c r="H8" s="67"/>
      <c r="I8" s="7"/>
    </row>
    <row r="9" spans="2:9" ht="13.9" customHeight="1" x14ac:dyDescent="0.2">
      <c r="B9" s="5"/>
      <c r="C9" s="67" t="s">
        <v>88</v>
      </c>
      <c r="D9" s="66"/>
      <c r="E9" s="66"/>
      <c r="F9" s="66"/>
      <c r="G9" s="66"/>
      <c r="H9" s="66"/>
      <c r="I9" s="7"/>
    </row>
    <row r="10" spans="2:9" ht="13.9" customHeight="1" x14ac:dyDescent="0.2">
      <c r="B10" s="5"/>
      <c r="C10" s="67"/>
      <c r="D10" s="66"/>
      <c r="E10" s="66"/>
      <c r="F10" s="66"/>
      <c r="G10" s="66"/>
      <c r="H10" s="66"/>
      <c r="I10" s="7"/>
    </row>
    <row r="11" spans="2:9" ht="13.9" customHeight="1" x14ac:dyDescent="0.2">
      <c r="B11" s="5"/>
      <c r="C11" s="67"/>
      <c r="D11" s="66"/>
      <c r="E11" s="66"/>
      <c r="F11" s="66"/>
      <c r="G11" s="66"/>
      <c r="H11" s="66"/>
      <c r="I11" s="7"/>
    </row>
    <row r="12" spans="2:9" ht="13.9" customHeight="1" x14ac:dyDescent="0.2">
      <c r="B12" s="5"/>
      <c r="C12" s="67" t="s">
        <v>92</v>
      </c>
      <c r="D12" s="66"/>
      <c r="E12" s="66"/>
      <c r="F12" s="66"/>
      <c r="G12" s="66"/>
      <c r="H12" s="66"/>
      <c r="I12" s="7"/>
    </row>
    <row r="13" spans="2:9" ht="13.5" thickBot="1" x14ac:dyDescent="0.25">
      <c r="B13" s="19"/>
      <c r="C13" s="14"/>
      <c r="D13" s="14"/>
      <c r="E13" s="14"/>
      <c r="F13" s="14"/>
      <c r="G13" s="14"/>
      <c r="H13" s="14"/>
      <c r="I13" s="20"/>
    </row>
    <row r="14" spans="2:9" x14ac:dyDescent="0.2">
      <c r="B14" s="5"/>
      <c r="C14" s="17"/>
      <c r="D14" s="17"/>
      <c r="E14" s="17"/>
      <c r="F14" s="17"/>
      <c r="G14" s="17"/>
      <c r="H14" s="17"/>
      <c r="I14" s="7"/>
    </row>
    <row r="15" spans="2:9" x14ac:dyDescent="0.2">
      <c r="B15" s="5"/>
      <c r="C15" s="6"/>
      <c r="D15" s="52" t="s">
        <v>64</v>
      </c>
      <c r="E15" s="17"/>
      <c r="F15" s="52" t="s">
        <v>66</v>
      </c>
      <c r="G15" s="17"/>
      <c r="H15" s="52" t="s">
        <v>52</v>
      </c>
      <c r="I15" s="7"/>
    </row>
    <row r="16" spans="2:9" ht="4.1500000000000004" customHeight="1" x14ac:dyDescent="0.2">
      <c r="B16" s="5"/>
      <c r="C16" s="17"/>
      <c r="D16" s="17"/>
      <c r="E16" s="17"/>
      <c r="F16" s="17"/>
      <c r="G16" s="17"/>
      <c r="H16" s="17"/>
      <c r="I16" s="7"/>
    </row>
    <row r="17" spans="2:9" x14ac:dyDescent="0.2">
      <c r="B17" s="5"/>
      <c r="C17" s="17" t="s">
        <v>83</v>
      </c>
      <c r="D17" s="69">
        <f>'Contribution Margin Analysis'!D28</f>
        <v>0</v>
      </c>
      <c r="E17" s="17"/>
      <c r="F17" s="69">
        <f>'Contribution Margin Analysis'!F28</f>
        <v>0</v>
      </c>
      <c r="G17" s="17"/>
      <c r="H17" s="69">
        <f>'Contribution Margin Analysis'!H28</f>
        <v>0</v>
      </c>
      <c r="I17" s="7"/>
    </row>
    <row r="18" spans="2:9" x14ac:dyDescent="0.2">
      <c r="B18" s="5"/>
      <c r="C18" s="17"/>
      <c r="D18" s="69"/>
      <c r="E18" s="17"/>
      <c r="F18" s="69"/>
      <c r="G18" s="17"/>
      <c r="H18" s="69"/>
      <c r="I18" s="7"/>
    </row>
    <row r="19" spans="2:9" x14ac:dyDescent="0.2">
      <c r="B19" s="5"/>
      <c r="C19" s="17" t="s">
        <v>89</v>
      </c>
      <c r="D19" s="110">
        <v>0</v>
      </c>
      <c r="E19" s="111"/>
      <c r="F19" s="110">
        <v>0</v>
      </c>
      <c r="G19" s="111"/>
      <c r="H19" s="110">
        <v>0</v>
      </c>
      <c r="I19" s="7"/>
    </row>
    <row r="20" spans="2:9" x14ac:dyDescent="0.2">
      <c r="B20" s="5"/>
      <c r="C20" s="17"/>
      <c r="D20" s="69"/>
      <c r="E20" s="17"/>
      <c r="F20" s="69"/>
      <c r="G20" s="17"/>
      <c r="H20" s="69"/>
      <c r="I20" s="7"/>
    </row>
    <row r="21" spans="2:9" x14ac:dyDescent="0.2">
      <c r="B21" s="5"/>
      <c r="C21" s="17" t="s">
        <v>85</v>
      </c>
      <c r="D21" s="69">
        <f>'Contribution Margin Analysis'!D31</f>
        <v>0</v>
      </c>
      <c r="E21" s="69"/>
      <c r="F21" s="69">
        <f>'Contribution Margin Analysis'!F31</f>
        <v>0</v>
      </c>
      <c r="G21" s="69"/>
      <c r="H21" s="69">
        <f>'Contribution Margin Analysis'!H31</f>
        <v>0</v>
      </c>
      <c r="I21" s="7"/>
    </row>
    <row r="22" spans="2:9" x14ac:dyDescent="0.2">
      <c r="B22" s="5"/>
      <c r="C22" s="17"/>
      <c r="D22" s="69"/>
      <c r="E22" s="17"/>
      <c r="F22" s="69"/>
      <c r="G22" s="17"/>
      <c r="H22" s="69"/>
      <c r="I22" s="7"/>
    </row>
    <row r="23" spans="2:9" x14ac:dyDescent="0.2">
      <c r="B23" s="5"/>
      <c r="C23" s="17" t="s">
        <v>90</v>
      </c>
      <c r="D23" s="54">
        <v>0</v>
      </c>
      <c r="E23" s="17"/>
      <c r="F23" s="54">
        <v>0</v>
      </c>
      <c r="G23" s="17"/>
      <c r="H23" s="54">
        <v>0</v>
      </c>
      <c r="I23" s="7"/>
    </row>
    <row r="24" spans="2:9" x14ac:dyDescent="0.2">
      <c r="B24" s="5"/>
      <c r="C24" s="17"/>
      <c r="D24" s="69"/>
      <c r="E24" s="17"/>
      <c r="F24" s="69"/>
      <c r="G24" s="17"/>
      <c r="H24" s="69"/>
      <c r="I24" s="7"/>
    </row>
    <row r="25" spans="2:9" ht="4.1500000000000004" customHeight="1" x14ac:dyDescent="0.2">
      <c r="B25" s="58"/>
      <c r="C25" s="59"/>
      <c r="D25" s="71"/>
      <c r="E25" s="59"/>
      <c r="F25" s="71"/>
      <c r="G25" s="59"/>
      <c r="H25" s="71"/>
      <c r="I25" s="60"/>
    </row>
    <row r="26" spans="2:9" x14ac:dyDescent="0.2">
      <c r="B26" s="5"/>
      <c r="C26" s="17"/>
      <c r="D26" s="69"/>
      <c r="E26" s="17"/>
      <c r="F26" s="69"/>
      <c r="G26" s="17"/>
      <c r="H26" s="69"/>
      <c r="I26" s="7"/>
    </row>
    <row r="27" spans="2:9" x14ac:dyDescent="0.2">
      <c r="B27" s="5"/>
      <c r="C27" s="17" t="s">
        <v>91</v>
      </c>
      <c r="D27" s="69">
        <v>417</v>
      </c>
      <c r="E27" s="17"/>
      <c r="F27" s="69">
        <v>583</v>
      </c>
      <c r="G27" s="17"/>
      <c r="H27" s="69">
        <v>1000</v>
      </c>
      <c r="I27" s="7"/>
    </row>
    <row r="28" spans="2:9" x14ac:dyDescent="0.2">
      <c r="B28" s="5"/>
      <c r="C28" s="17"/>
      <c r="D28" s="69"/>
      <c r="E28" s="17"/>
      <c r="F28" s="69"/>
      <c r="G28" s="17"/>
      <c r="H28" s="69"/>
      <c r="I28" s="7"/>
    </row>
    <row r="29" spans="2:9" x14ac:dyDescent="0.2">
      <c r="B29" s="5"/>
      <c r="C29" s="17" t="s">
        <v>90</v>
      </c>
      <c r="D29" s="54">
        <v>0</v>
      </c>
      <c r="E29" s="17"/>
      <c r="F29" s="54">
        <v>0</v>
      </c>
      <c r="G29" s="17"/>
      <c r="H29" s="54">
        <v>0</v>
      </c>
      <c r="I29" s="7"/>
    </row>
    <row r="30" spans="2:9" x14ac:dyDescent="0.2">
      <c r="B30" s="5"/>
      <c r="C30" s="17"/>
      <c r="D30" s="69"/>
      <c r="E30" s="17"/>
      <c r="F30" s="69"/>
      <c r="G30" s="17"/>
      <c r="H30" s="69"/>
      <c r="I30" s="7"/>
    </row>
    <row r="31" spans="2:9" ht="4.1500000000000004" customHeight="1" x14ac:dyDescent="0.2">
      <c r="B31" s="58"/>
      <c r="C31" s="59"/>
      <c r="D31" s="71"/>
      <c r="E31" s="59"/>
      <c r="F31" s="71"/>
      <c r="G31" s="59"/>
      <c r="H31" s="71"/>
      <c r="I31" s="60"/>
    </row>
    <row r="32" spans="2:9" x14ac:dyDescent="0.2">
      <c r="B32" s="5"/>
      <c r="C32" s="17"/>
      <c r="D32" s="69"/>
      <c r="E32" s="17"/>
      <c r="F32" s="69"/>
      <c r="G32" s="17"/>
      <c r="H32" s="69"/>
      <c r="I32" s="7"/>
    </row>
    <row r="33" spans="2:9" x14ac:dyDescent="0.2">
      <c r="B33" s="5"/>
      <c r="C33" s="17" t="s">
        <v>91</v>
      </c>
      <c r="D33" s="69">
        <v>667</v>
      </c>
      <c r="E33" s="17"/>
      <c r="F33" s="69">
        <v>909</v>
      </c>
      <c r="G33" s="17"/>
      <c r="H33" s="69">
        <v>1500</v>
      </c>
      <c r="I33" s="7"/>
    </row>
    <row r="34" spans="2:9" x14ac:dyDescent="0.2">
      <c r="B34" s="5"/>
      <c r="C34" s="17"/>
      <c r="D34" s="69"/>
      <c r="E34" s="17"/>
      <c r="F34" s="69"/>
      <c r="G34" s="17"/>
      <c r="H34" s="69"/>
      <c r="I34" s="7"/>
    </row>
    <row r="35" spans="2:9" x14ac:dyDescent="0.2">
      <c r="B35" s="5"/>
      <c r="C35" s="17" t="s">
        <v>90</v>
      </c>
      <c r="D35" s="54">
        <v>0</v>
      </c>
      <c r="E35" s="17"/>
      <c r="F35" s="54">
        <v>0</v>
      </c>
      <c r="G35" s="17"/>
      <c r="H35" s="54">
        <v>0</v>
      </c>
      <c r="I35" s="7"/>
    </row>
    <row r="36" spans="2:9" x14ac:dyDescent="0.2">
      <c r="B36" s="5"/>
      <c r="C36" s="17"/>
      <c r="D36" s="17"/>
      <c r="E36" s="17"/>
      <c r="F36" s="17"/>
      <c r="G36" s="17"/>
      <c r="H36" s="17"/>
      <c r="I36" s="7"/>
    </row>
    <row r="37" spans="2:9" ht="4.1500000000000004" customHeight="1" x14ac:dyDescent="0.2">
      <c r="B37" s="9"/>
      <c r="C37" s="10"/>
      <c r="D37" s="10"/>
      <c r="E37" s="10"/>
      <c r="F37" s="10"/>
      <c r="G37" s="10"/>
      <c r="H37" s="10"/>
      <c r="I37" s="11"/>
    </row>
  </sheetData>
  <printOptions horizontalCentered="1"/>
  <pageMargins left="0.2" right="0.2" top="0.25" bottom="0.75" header="0.3" footer="0.3"/>
  <pageSetup orientation="portrait" horizontalDpi="1200" verticalDpi="1200" r:id="rId1"/>
  <headerFooter>
    <oddFooter>&amp;C&amp;8ACC202 - MANAGERIAL ACCOUNTING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38"/>
  <sheetViews>
    <sheetView showGridLines="0" topLeftCell="A16" workbookViewId="0">
      <selection activeCell="I23" sqref="I23"/>
    </sheetView>
  </sheetViews>
  <sheetFormatPr defaultRowHeight="12.75" x14ac:dyDescent="0.2"/>
  <cols>
    <col min="13" max="13" width="3.5703125" customWidth="1"/>
  </cols>
  <sheetData>
    <row r="1" spans="1:13" ht="21" x14ac:dyDescent="0.35">
      <c r="A1" s="12" t="s">
        <v>4</v>
      </c>
    </row>
    <row r="2" spans="1:13" ht="15.75" x14ac:dyDescent="0.2">
      <c r="A2" s="13" t="s">
        <v>5</v>
      </c>
    </row>
    <row r="4" spans="1:13" ht="15.75" x14ac:dyDescent="0.2">
      <c r="A4" s="13" t="s">
        <v>6</v>
      </c>
    </row>
    <row r="6" spans="1:13" ht="13.5" thickBo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8" spans="1:13" x14ac:dyDescent="0.2">
      <c r="A8" s="120" t="s">
        <v>270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10" spans="1:13" ht="15.75" x14ac:dyDescent="0.25">
      <c r="A10" s="104" t="s">
        <v>181</v>
      </c>
    </row>
    <row r="11" spans="1:13" ht="4.1500000000000004" customHeight="1" x14ac:dyDescent="0.25">
      <c r="A11" s="104"/>
    </row>
    <row r="12" spans="1:13" x14ac:dyDescent="0.2">
      <c r="A12" s="94" t="s">
        <v>262</v>
      </c>
    </row>
    <row r="13" spans="1:13" x14ac:dyDescent="0.2">
      <c r="A13" s="94"/>
    </row>
    <row r="14" spans="1:13" x14ac:dyDescent="0.2">
      <c r="A14" s="94" t="s">
        <v>271</v>
      </c>
    </row>
    <row r="16" spans="1:13" ht="4.1500000000000004" customHeight="1" x14ac:dyDescent="0.2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8" spans="1:1" ht="15.75" x14ac:dyDescent="0.25">
      <c r="A18" s="104" t="s">
        <v>263</v>
      </c>
    </row>
    <row r="19" spans="1:1" ht="4.1500000000000004" customHeight="1" x14ac:dyDescent="0.2"/>
    <row r="20" spans="1:1" x14ac:dyDescent="0.2">
      <c r="A20" s="101" t="s">
        <v>184</v>
      </c>
    </row>
    <row r="21" spans="1:1" ht="4.1500000000000004" customHeight="1" x14ac:dyDescent="0.2"/>
    <row r="22" spans="1:1" x14ac:dyDescent="0.2">
      <c r="A22" s="103" t="s">
        <v>264</v>
      </c>
    </row>
    <row r="23" spans="1:1" x14ac:dyDescent="0.2">
      <c r="A23" s="103" t="s">
        <v>280</v>
      </c>
    </row>
    <row r="24" spans="1:1" ht="4.1500000000000004" customHeight="1" x14ac:dyDescent="0.2"/>
    <row r="25" spans="1:1" x14ac:dyDescent="0.2">
      <c r="A25" s="101" t="s">
        <v>278</v>
      </c>
    </row>
    <row r="26" spans="1:1" ht="4.1500000000000004" customHeight="1" x14ac:dyDescent="0.2"/>
    <row r="27" spans="1:1" x14ac:dyDescent="0.2">
      <c r="A27" s="103" t="s">
        <v>267</v>
      </c>
    </row>
    <row r="28" spans="1:1" x14ac:dyDescent="0.2">
      <c r="A28" s="103"/>
    </row>
    <row r="29" spans="1:1" x14ac:dyDescent="0.2">
      <c r="A29" s="101" t="s">
        <v>265</v>
      </c>
    </row>
    <row r="30" spans="1:1" ht="4.1500000000000004" customHeight="1" x14ac:dyDescent="0.2"/>
    <row r="31" spans="1:1" x14ac:dyDescent="0.2">
      <c r="A31" s="103" t="s">
        <v>267</v>
      </c>
    </row>
    <row r="32" spans="1:1" x14ac:dyDescent="0.2">
      <c r="A32" s="103" t="s">
        <v>279</v>
      </c>
    </row>
    <row r="34" spans="1:1" x14ac:dyDescent="0.2">
      <c r="A34" s="101" t="s">
        <v>266</v>
      </c>
    </row>
    <row r="35" spans="1:1" ht="4.1500000000000004" customHeight="1" x14ac:dyDescent="0.2"/>
    <row r="36" spans="1:1" x14ac:dyDescent="0.2">
      <c r="A36" s="103" t="s">
        <v>268</v>
      </c>
    </row>
    <row r="37" spans="1:1" x14ac:dyDescent="0.2">
      <c r="A37" s="105" t="s">
        <v>154</v>
      </c>
    </row>
    <row r="38" spans="1:1" x14ac:dyDescent="0.2">
      <c r="A38" s="105" t="s">
        <v>269</v>
      </c>
    </row>
  </sheetData>
  <mergeCells count="1">
    <mergeCell ref="A8:M8"/>
  </mergeCells>
  <pageMargins left="0.7" right="0.7" top="0.75" bottom="0.75" header="0.3" footer="0.3"/>
  <pageSetup scale="89" fitToHeight="0" orientation="portrait" horizontalDpi="1200" verticalDpi="1200" r:id="rId1"/>
  <headerFooter>
    <oddFooter>&amp;CACC202 - MANAGERIAL ACCOUNTING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27</vt:i4>
      </vt:variant>
    </vt:vector>
  </HeadingPairs>
  <TitlesOfParts>
    <vt:vector size="39" baseType="lpstr">
      <vt:lpstr>Instructions</vt:lpstr>
      <vt:lpstr>Instructions - Milestone 1</vt:lpstr>
      <vt:lpstr>Company Profile</vt:lpstr>
      <vt:lpstr>Cost Classification</vt:lpstr>
      <vt:lpstr>Variable_Fixed</vt:lpstr>
      <vt:lpstr>Instructions - Milestone 2</vt:lpstr>
      <vt:lpstr>Contribution Margin Analysis</vt:lpstr>
      <vt:lpstr>Break-Even Analysis</vt:lpstr>
      <vt:lpstr>Instructions - Milestone 3</vt:lpstr>
      <vt:lpstr>COGM Schedule</vt:lpstr>
      <vt:lpstr>Income Statement</vt:lpstr>
      <vt:lpstr>Variances</vt:lpstr>
      <vt:lpstr>BreakevenAnalysis</vt:lpstr>
      <vt:lpstr>COGMSchedule</vt:lpstr>
      <vt:lpstr>CompanyName</vt:lpstr>
      <vt:lpstr>CompanyProfile</vt:lpstr>
      <vt:lpstr>ContributionMargin</vt:lpstr>
      <vt:lpstr>CostClassification</vt:lpstr>
      <vt:lpstr>Home</vt:lpstr>
      <vt:lpstr>IncomeStatement</vt:lpstr>
      <vt:lpstr>InstructionsMilestone1</vt:lpstr>
      <vt:lpstr>'Instructions - Milestone 2'!InstructionsMilestone2</vt:lpstr>
      <vt:lpstr>'Instructions - Milestone 3'!InstructionsMilestone3</vt:lpstr>
      <vt:lpstr>'Break-Even Analysis'!Print_Area</vt:lpstr>
      <vt:lpstr>'COGM Schedule'!Print_Area</vt:lpstr>
      <vt:lpstr>'Company Profile'!Print_Area</vt:lpstr>
      <vt:lpstr>'Contribution Margin Analysis'!Print_Area</vt:lpstr>
      <vt:lpstr>'Cost Classification'!Print_Area</vt:lpstr>
      <vt:lpstr>'Income Statement'!Print_Area</vt:lpstr>
      <vt:lpstr>'Instructions - Milestone 1'!Print_Area</vt:lpstr>
      <vt:lpstr>'Instructions - Milestone 2'!Print_Area</vt:lpstr>
      <vt:lpstr>'Instructions - Milestone 3'!Print_Area</vt:lpstr>
      <vt:lpstr>Variable_Fixed!Print_Area</vt:lpstr>
      <vt:lpstr>Variances!Print_Area</vt:lpstr>
      <vt:lpstr>'Instructions - Milestone 1'!Print_Titles</vt:lpstr>
      <vt:lpstr>'Instructions - Milestone 2'!Print_Titles</vt:lpstr>
      <vt:lpstr>'Instructions - Milestone 3'!Print_Titles</vt:lpstr>
      <vt:lpstr>VariableFixedCosts</vt:lpstr>
      <vt:lpstr>Variances</vt:lpstr>
    </vt:vector>
  </TitlesOfParts>
  <Company>SNHU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Dionne, Jill</dc:creator>
  <cp:lastModifiedBy>Murphy, Megan</cp:lastModifiedBy>
  <cp:lastPrinted>2018-05-16T19:24:25Z</cp:lastPrinted>
  <dcterms:created xsi:type="dcterms:W3CDTF">2018-04-26T16:43:08Z</dcterms:created>
  <dcterms:modified xsi:type="dcterms:W3CDTF">2018-08-01T16:47:17Z</dcterms:modified>
</cp:coreProperties>
</file>